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 activeTab="2"/>
  </bookViews>
  <sheets>
    <sheet name="Субсидия ОБ+МБ" sheetId="2" r:id="rId1"/>
    <sheet name="МБ профиль весна осень" sheetId="3" r:id="rId2"/>
    <sheet name="Свод МБ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6" i="5" l="1"/>
  <c r="E35" i="5" l="1"/>
  <c r="R35" i="5"/>
  <c r="S35" i="5"/>
  <c r="W35" i="5" s="1"/>
  <c r="T35" i="5"/>
  <c r="U35" i="5"/>
  <c r="V35" i="5" l="1"/>
  <c r="P26" i="5"/>
  <c r="P27" i="5"/>
  <c r="P28" i="5"/>
  <c r="P25" i="5"/>
  <c r="O31" i="3"/>
  <c r="O30" i="3"/>
  <c r="E29" i="3"/>
  <c r="H29" i="3"/>
  <c r="I29" i="3"/>
  <c r="L29" i="3"/>
  <c r="M29" i="3"/>
  <c r="D29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5" i="3"/>
  <c r="H32" i="3"/>
  <c r="I32" i="3"/>
  <c r="L32" i="3"/>
  <c r="M32" i="3"/>
  <c r="K31" i="3"/>
  <c r="K30" i="3"/>
  <c r="K11" i="3"/>
  <c r="K5" i="3"/>
  <c r="N31" i="3"/>
  <c r="N30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5" i="3"/>
  <c r="J6" i="3"/>
  <c r="K6" i="3" s="1"/>
  <c r="J7" i="3"/>
  <c r="K7" i="3" s="1"/>
  <c r="J8" i="3"/>
  <c r="K8" i="3" s="1"/>
  <c r="J9" i="3"/>
  <c r="K9" i="3" s="1"/>
  <c r="J10" i="3"/>
  <c r="K10" i="3" s="1"/>
  <c r="J11" i="3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P28" i="3" s="1"/>
  <c r="Q28" i="3" s="1"/>
  <c r="J30" i="3"/>
  <c r="J31" i="3"/>
  <c r="J32" i="3" s="1"/>
  <c r="J5" i="3"/>
  <c r="E32" i="5"/>
  <c r="E31" i="5"/>
  <c r="Y33" i="5"/>
  <c r="Y30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M33" i="3" l="1"/>
  <c r="O32" i="3"/>
  <c r="I33" i="3"/>
  <c r="K32" i="3"/>
  <c r="H33" i="3"/>
  <c r="N29" i="3"/>
  <c r="O29" i="3"/>
  <c r="N32" i="3"/>
  <c r="O33" i="3"/>
  <c r="L33" i="3"/>
  <c r="K28" i="3"/>
  <c r="K29" i="3" s="1"/>
  <c r="K33" i="3" s="1"/>
  <c r="P27" i="3"/>
  <c r="Q27" i="3" s="1"/>
  <c r="J29" i="3"/>
  <c r="J33" i="3" s="1"/>
  <c r="Y34" i="5"/>
  <c r="D7" i="5"/>
  <c r="E7" i="5" s="1"/>
  <c r="D8" i="5"/>
  <c r="E8" i="5" s="1"/>
  <c r="D9" i="5"/>
  <c r="E9" i="5" s="1"/>
  <c r="D10" i="5"/>
  <c r="E10" i="5" s="1"/>
  <c r="D11" i="5"/>
  <c r="E11" i="5" s="1"/>
  <c r="D12" i="5"/>
  <c r="E12" i="5" s="1"/>
  <c r="D13" i="5"/>
  <c r="E13" i="5" s="1"/>
  <c r="D14" i="5"/>
  <c r="E14" i="5" s="1"/>
  <c r="D15" i="5"/>
  <c r="E15" i="5" s="1"/>
  <c r="D33" i="5"/>
  <c r="D6" i="5"/>
  <c r="E6" i="5" s="1"/>
  <c r="N33" i="3" l="1"/>
  <c r="D30" i="5"/>
  <c r="P32" i="5"/>
  <c r="Q32" i="5" s="1"/>
  <c r="P31" i="5"/>
  <c r="Q31" i="5" s="1"/>
  <c r="I28" i="5"/>
  <c r="I29" i="5"/>
  <c r="R32" i="5" l="1"/>
  <c r="R31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6" i="5"/>
  <c r="L7" i="5"/>
  <c r="M7" i="5" s="1"/>
  <c r="L8" i="5"/>
  <c r="M8" i="5" s="1"/>
  <c r="L9" i="5"/>
  <c r="M9" i="5" s="1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L29" i="5"/>
  <c r="L6" i="5"/>
  <c r="M6" i="5" s="1"/>
  <c r="E33" i="5"/>
  <c r="F33" i="5"/>
  <c r="G33" i="5"/>
  <c r="J33" i="5"/>
  <c r="K33" i="5"/>
  <c r="L33" i="5"/>
  <c r="M33" i="5"/>
  <c r="N33" i="5"/>
  <c r="O33" i="5"/>
  <c r="P33" i="5"/>
  <c r="Q33" i="5"/>
  <c r="R33" i="5"/>
  <c r="E30" i="5"/>
  <c r="F30" i="5"/>
  <c r="F34" i="5" s="1"/>
  <c r="G30" i="5"/>
  <c r="J30" i="5"/>
  <c r="K30" i="5"/>
  <c r="N30" i="5"/>
  <c r="O30" i="5"/>
  <c r="P30" i="5"/>
  <c r="Q30" i="5"/>
  <c r="D34" i="5"/>
  <c r="D36" i="5" s="1"/>
  <c r="O34" i="5" l="1"/>
  <c r="M29" i="5"/>
  <c r="S29" i="5"/>
  <c r="M28" i="5"/>
  <c r="M30" i="5" s="1"/>
  <c r="M34" i="5" s="1"/>
  <c r="S28" i="5"/>
  <c r="E34" i="5"/>
  <c r="K34" i="5"/>
  <c r="J34" i="5"/>
  <c r="N34" i="5"/>
  <c r="L30" i="5"/>
  <c r="L34" i="5" s="1"/>
  <c r="Q34" i="5"/>
  <c r="P34" i="5"/>
  <c r="R30" i="5"/>
  <c r="R34" i="5" s="1"/>
  <c r="R36" i="5" s="1"/>
  <c r="H32" i="5"/>
  <c r="H31" i="5"/>
  <c r="H27" i="5"/>
  <c r="S27" i="5" s="1"/>
  <c r="H26" i="5"/>
  <c r="S26" i="5" s="1"/>
  <c r="H25" i="5"/>
  <c r="S25" i="5" s="1"/>
  <c r="H24" i="5"/>
  <c r="S24" i="5" s="1"/>
  <c r="H23" i="5"/>
  <c r="S23" i="5" s="1"/>
  <c r="H22" i="5"/>
  <c r="S22" i="5" s="1"/>
  <c r="H21" i="5"/>
  <c r="S21" i="5" s="1"/>
  <c r="H20" i="5"/>
  <c r="S20" i="5" s="1"/>
  <c r="H19" i="5"/>
  <c r="S19" i="5" s="1"/>
  <c r="H18" i="5"/>
  <c r="S18" i="5" s="1"/>
  <c r="H17" i="5"/>
  <c r="S17" i="5" s="1"/>
  <c r="H16" i="5"/>
  <c r="S16" i="5" s="1"/>
  <c r="H15" i="5"/>
  <c r="S15" i="5" s="1"/>
  <c r="H14" i="5"/>
  <c r="S14" i="5" s="1"/>
  <c r="H13" i="5"/>
  <c r="S13" i="5" s="1"/>
  <c r="H12" i="5"/>
  <c r="S12" i="5" s="1"/>
  <c r="H11" i="5"/>
  <c r="S11" i="5" s="1"/>
  <c r="H10" i="5"/>
  <c r="S10" i="5" s="1"/>
  <c r="H9" i="5"/>
  <c r="S9" i="5" s="1"/>
  <c r="H8" i="5"/>
  <c r="S8" i="5" s="1"/>
  <c r="H7" i="5"/>
  <c r="S7" i="5" s="1"/>
  <c r="H6" i="5"/>
  <c r="S6" i="5" s="1"/>
  <c r="E32" i="3"/>
  <c r="F31" i="3"/>
  <c r="F30" i="3"/>
  <c r="P30" i="3" s="1"/>
  <c r="Q30" i="3" s="1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P8" i="3" s="1"/>
  <c r="Q8" i="3" s="1"/>
  <c r="F7" i="3"/>
  <c r="F6" i="3"/>
  <c r="F5" i="3"/>
  <c r="T8" i="5" l="1"/>
  <c r="W8" i="5"/>
  <c r="X8" i="5" s="1"/>
  <c r="T14" i="5"/>
  <c r="W14" i="5"/>
  <c r="X14" i="5" s="1"/>
  <c r="W20" i="5"/>
  <c r="X20" i="5" s="1"/>
  <c r="T20" i="5"/>
  <c r="T26" i="5"/>
  <c r="W26" i="5"/>
  <c r="X26" i="5" s="1"/>
  <c r="T9" i="5"/>
  <c r="W9" i="5"/>
  <c r="X9" i="5" s="1"/>
  <c r="W15" i="5"/>
  <c r="X15" i="5" s="1"/>
  <c r="T15" i="5"/>
  <c r="W21" i="5"/>
  <c r="X21" i="5" s="1"/>
  <c r="T21" i="5"/>
  <c r="T27" i="5"/>
  <c r="W27" i="5"/>
  <c r="X27" i="5" s="1"/>
  <c r="W28" i="5"/>
  <c r="X28" i="5" s="1"/>
  <c r="T28" i="5"/>
  <c r="V28" i="5" s="1"/>
  <c r="T10" i="5"/>
  <c r="W10" i="5"/>
  <c r="X10" i="5" s="1"/>
  <c r="W16" i="5"/>
  <c r="X16" i="5" s="1"/>
  <c r="T16" i="5"/>
  <c r="W22" i="5"/>
  <c r="X22" i="5" s="1"/>
  <c r="T22" i="5"/>
  <c r="T11" i="5"/>
  <c r="W11" i="5"/>
  <c r="X11" i="5" s="1"/>
  <c r="T17" i="5"/>
  <c r="W17" i="5"/>
  <c r="X17" i="5" s="1"/>
  <c r="T23" i="5"/>
  <c r="W23" i="5"/>
  <c r="X23" i="5" s="1"/>
  <c r="T29" i="5"/>
  <c r="V29" i="5" s="1"/>
  <c r="W29" i="5"/>
  <c r="X29" i="5" s="1"/>
  <c r="W6" i="5"/>
  <c r="T6" i="5"/>
  <c r="W12" i="5"/>
  <c r="X12" i="5" s="1"/>
  <c r="T12" i="5"/>
  <c r="T18" i="5"/>
  <c r="W18" i="5"/>
  <c r="X18" i="5" s="1"/>
  <c r="W24" i="5"/>
  <c r="X24" i="5" s="1"/>
  <c r="T24" i="5"/>
  <c r="W7" i="5"/>
  <c r="X7" i="5" s="1"/>
  <c r="T7" i="5"/>
  <c r="W13" i="5"/>
  <c r="X13" i="5" s="1"/>
  <c r="T13" i="5"/>
  <c r="T19" i="5"/>
  <c r="W19" i="5"/>
  <c r="X19" i="5" s="1"/>
  <c r="T25" i="5"/>
  <c r="W25" i="5"/>
  <c r="X25" i="5" s="1"/>
  <c r="G10" i="3"/>
  <c r="P10" i="3"/>
  <c r="Q10" i="3" s="1"/>
  <c r="G22" i="3"/>
  <c r="P22" i="3"/>
  <c r="Q22" i="3" s="1"/>
  <c r="G7" i="3"/>
  <c r="P7" i="3"/>
  <c r="Q7" i="3" s="1"/>
  <c r="G13" i="3"/>
  <c r="P13" i="3"/>
  <c r="Q13" i="3" s="1"/>
  <c r="G19" i="3"/>
  <c r="P19" i="3"/>
  <c r="Q19" i="3" s="1"/>
  <c r="G25" i="3"/>
  <c r="P25" i="3"/>
  <c r="Q25" i="3" s="1"/>
  <c r="G14" i="3"/>
  <c r="P14" i="3"/>
  <c r="Q14" i="3" s="1"/>
  <c r="G20" i="3"/>
  <c r="P20" i="3"/>
  <c r="Q20" i="3" s="1"/>
  <c r="G26" i="3"/>
  <c r="P26" i="3"/>
  <c r="Q26" i="3" s="1"/>
  <c r="G9" i="3"/>
  <c r="P9" i="3"/>
  <c r="Q9" i="3" s="1"/>
  <c r="G15" i="3"/>
  <c r="P15" i="3"/>
  <c r="Q15" i="3" s="1"/>
  <c r="G21" i="3"/>
  <c r="P21" i="3"/>
  <c r="Q21" i="3" s="1"/>
  <c r="G16" i="3"/>
  <c r="P16" i="3"/>
  <c r="Q16" i="3" s="1"/>
  <c r="G5" i="3"/>
  <c r="P5" i="3"/>
  <c r="F29" i="3"/>
  <c r="G11" i="3"/>
  <c r="P11" i="3"/>
  <c r="Q11" i="3" s="1"/>
  <c r="G17" i="3"/>
  <c r="P17" i="3"/>
  <c r="Q17" i="3" s="1"/>
  <c r="G23" i="3"/>
  <c r="P23" i="3"/>
  <c r="Q23" i="3" s="1"/>
  <c r="G6" i="3"/>
  <c r="P6" i="3"/>
  <c r="Q6" i="3" s="1"/>
  <c r="G12" i="3"/>
  <c r="P12" i="3"/>
  <c r="Q12" i="3" s="1"/>
  <c r="G18" i="3"/>
  <c r="P18" i="3"/>
  <c r="Q18" i="3" s="1"/>
  <c r="G24" i="3"/>
  <c r="P24" i="3"/>
  <c r="Q24" i="3" s="1"/>
  <c r="G31" i="3"/>
  <c r="P31" i="3"/>
  <c r="I7" i="5"/>
  <c r="I16" i="5"/>
  <c r="I24" i="5"/>
  <c r="I9" i="5"/>
  <c r="I10" i="5"/>
  <c r="I26" i="5"/>
  <c r="I12" i="5"/>
  <c r="I15" i="5"/>
  <c r="I8" i="5"/>
  <c r="I25" i="5"/>
  <c r="I18" i="5"/>
  <c r="I19" i="5"/>
  <c r="I13" i="5"/>
  <c r="I23" i="5"/>
  <c r="I17" i="5"/>
  <c r="I11" i="5"/>
  <c r="I27" i="5"/>
  <c r="I20" i="5"/>
  <c r="I21" i="5"/>
  <c r="I32" i="5"/>
  <c r="S32" i="5"/>
  <c r="I6" i="5"/>
  <c r="H30" i="5"/>
  <c r="I14" i="5"/>
  <c r="I22" i="5"/>
  <c r="S31" i="5"/>
  <c r="H33" i="5"/>
  <c r="I31" i="5"/>
  <c r="G34" i="5"/>
  <c r="E33" i="3"/>
  <c r="F32" i="3"/>
  <c r="G30" i="3"/>
  <c r="G8" i="3"/>
  <c r="E30" i="2"/>
  <c r="F29" i="2"/>
  <c r="G29" i="2" s="1"/>
  <c r="H29" i="2" s="1"/>
  <c r="U32" i="5" s="1"/>
  <c r="F28" i="2"/>
  <c r="F30" i="2" s="1"/>
  <c r="E27" i="2"/>
  <c r="F26" i="2"/>
  <c r="G26" i="2" s="1"/>
  <c r="I26" i="2" s="1"/>
  <c r="F25" i="2"/>
  <c r="G25" i="2" s="1"/>
  <c r="I25" i="2" s="1"/>
  <c r="F24" i="2"/>
  <c r="G24" i="2" s="1"/>
  <c r="H24" i="2" s="1"/>
  <c r="U25" i="5" s="1"/>
  <c r="F23" i="2"/>
  <c r="G23" i="2" s="1"/>
  <c r="H23" i="2" s="1"/>
  <c r="U24" i="5" s="1"/>
  <c r="F22" i="2"/>
  <c r="G22" i="2" s="1"/>
  <c r="H22" i="2" s="1"/>
  <c r="U23" i="5" s="1"/>
  <c r="F21" i="2"/>
  <c r="G21" i="2" s="1"/>
  <c r="I21" i="2" s="1"/>
  <c r="F20" i="2"/>
  <c r="G20" i="2" s="1"/>
  <c r="I20" i="2" s="1"/>
  <c r="F19" i="2"/>
  <c r="G19" i="2" s="1"/>
  <c r="F18" i="2"/>
  <c r="G18" i="2" s="1"/>
  <c r="H18" i="2" s="1"/>
  <c r="F17" i="2"/>
  <c r="G17" i="2" s="1"/>
  <c r="H17" i="2" s="1"/>
  <c r="U18" i="5" s="1"/>
  <c r="V18" i="5" s="1"/>
  <c r="Z18" i="5" s="1"/>
  <c r="F16" i="2"/>
  <c r="G16" i="2" s="1"/>
  <c r="F15" i="2"/>
  <c r="G15" i="2" s="1"/>
  <c r="H15" i="2" s="1"/>
  <c r="U16" i="5" s="1"/>
  <c r="V16" i="5" s="1"/>
  <c r="Z16" i="5" s="1"/>
  <c r="F14" i="2"/>
  <c r="G14" i="2" s="1"/>
  <c r="H14" i="2" s="1"/>
  <c r="U15" i="5" s="1"/>
  <c r="V15" i="5" s="1"/>
  <c r="Z15" i="5" s="1"/>
  <c r="F13" i="2"/>
  <c r="G13" i="2" s="1"/>
  <c r="I13" i="2" s="1"/>
  <c r="F12" i="2"/>
  <c r="G12" i="2" s="1"/>
  <c r="F11" i="2"/>
  <c r="G11" i="2" s="1"/>
  <c r="I11" i="2" s="1"/>
  <c r="F10" i="2"/>
  <c r="G10" i="2" s="1"/>
  <c r="I10" i="2" s="1"/>
  <c r="F9" i="2"/>
  <c r="G9" i="2" s="1"/>
  <c r="H9" i="2" s="1"/>
  <c r="U10" i="5" s="1"/>
  <c r="V10" i="5" s="1"/>
  <c r="Z10" i="5" s="1"/>
  <c r="F8" i="2"/>
  <c r="G8" i="2" s="1"/>
  <c r="F7" i="2"/>
  <c r="G7" i="2" s="1"/>
  <c r="H7" i="2" s="1"/>
  <c r="U8" i="5" s="1"/>
  <c r="F6" i="2"/>
  <c r="G6" i="2" s="1"/>
  <c r="H6" i="2" s="1"/>
  <c r="U7" i="5" s="1"/>
  <c r="F5" i="2"/>
  <c r="G5" i="2" s="1"/>
  <c r="I5" i="2" s="1"/>
  <c r="H34" i="5" l="1"/>
  <c r="V7" i="5"/>
  <c r="T30" i="5"/>
  <c r="V23" i="5"/>
  <c r="Z23" i="5" s="1"/>
  <c r="W30" i="5"/>
  <c r="X6" i="5"/>
  <c r="X30" i="5" s="1"/>
  <c r="V24" i="5"/>
  <c r="Z24" i="5" s="1"/>
  <c r="Z7" i="5"/>
  <c r="V25" i="5"/>
  <c r="Z25" i="5" s="1"/>
  <c r="Z29" i="5"/>
  <c r="V8" i="5"/>
  <c r="Z8" i="5" s="1"/>
  <c r="Z28" i="5"/>
  <c r="F33" i="3"/>
  <c r="Q5" i="3"/>
  <c r="Q29" i="3" s="1"/>
  <c r="P29" i="3"/>
  <c r="P32" i="3"/>
  <c r="P33" i="3" s="1"/>
  <c r="Q31" i="3"/>
  <c r="Q32" i="3" s="1"/>
  <c r="G29" i="3"/>
  <c r="G32" i="3"/>
  <c r="H5" i="2"/>
  <c r="U6" i="5" s="1"/>
  <c r="U19" i="5"/>
  <c r="V19" i="5" s="1"/>
  <c r="Z19" i="5" s="1"/>
  <c r="I18" i="2"/>
  <c r="V6" i="5"/>
  <c r="E31" i="2"/>
  <c r="H20" i="2"/>
  <c r="U21" i="5" s="1"/>
  <c r="V21" i="5" s="1"/>
  <c r="Z21" i="5" s="1"/>
  <c r="H10" i="2"/>
  <c r="U11" i="5" s="1"/>
  <c r="V11" i="5" s="1"/>
  <c r="Z11" i="5" s="1"/>
  <c r="T32" i="5"/>
  <c r="V32" i="5" s="1"/>
  <c r="W32" i="5"/>
  <c r="X32" i="5" s="1"/>
  <c r="S33" i="5"/>
  <c r="W31" i="5"/>
  <c r="T31" i="5"/>
  <c r="I33" i="5"/>
  <c r="S30" i="5"/>
  <c r="I30" i="5"/>
  <c r="I12" i="2"/>
  <c r="H12" i="2"/>
  <c r="U13" i="5" s="1"/>
  <c r="V13" i="5" s="1"/>
  <c r="Z13" i="5" s="1"/>
  <c r="H21" i="2"/>
  <c r="U22" i="5" s="1"/>
  <c r="V22" i="5" s="1"/>
  <c r="Z22" i="5" s="1"/>
  <c r="I9" i="2"/>
  <c r="I17" i="2"/>
  <c r="I29" i="2"/>
  <c r="I24" i="2"/>
  <c r="I23" i="2"/>
  <c r="H11" i="2"/>
  <c r="I22" i="2"/>
  <c r="H19" i="2"/>
  <c r="U20" i="5" s="1"/>
  <c r="V20" i="5" s="1"/>
  <c r="Z20" i="5" s="1"/>
  <c r="I19" i="2"/>
  <c r="I8" i="2"/>
  <c r="H8" i="2"/>
  <c r="I16" i="2"/>
  <c r="H16" i="2"/>
  <c r="H13" i="2"/>
  <c r="U14" i="5" s="1"/>
  <c r="V14" i="5" s="1"/>
  <c r="Z14" i="5" s="1"/>
  <c r="I15" i="2"/>
  <c r="G27" i="2"/>
  <c r="F27" i="2"/>
  <c r="F31" i="2" s="1"/>
  <c r="H25" i="2"/>
  <c r="I14" i="2"/>
  <c r="H26" i="2"/>
  <c r="I7" i="2"/>
  <c r="I6" i="2"/>
  <c r="G28" i="2"/>
  <c r="W33" i="5" l="1"/>
  <c r="W34" i="5" s="1"/>
  <c r="W36" i="5" s="1"/>
  <c r="X31" i="5"/>
  <c r="X33" i="5" s="1"/>
  <c r="X34" i="5" s="1"/>
  <c r="X36" i="5" s="1"/>
  <c r="S34" i="5"/>
  <c r="S36" i="5" s="1"/>
  <c r="Z32" i="5"/>
  <c r="Q33" i="3"/>
  <c r="G33" i="3"/>
  <c r="Z6" i="5"/>
  <c r="U27" i="5"/>
  <c r="V27" i="5" s="1"/>
  <c r="Z27" i="5" s="1"/>
  <c r="U9" i="5"/>
  <c r="U12" i="5"/>
  <c r="V12" i="5" s="1"/>
  <c r="Z12" i="5" s="1"/>
  <c r="U26" i="5"/>
  <c r="V26" i="5" s="1"/>
  <c r="Z26" i="5" s="1"/>
  <c r="U17" i="5"/>
  <c r="V17" i="5" s="1"/>
  <c r="Z17" i="5" s="1"/>
  <c r="T33" i="5"/>
  <c r="T34" i="5" s="1"/>
  <c r="T36" i="5" s="1"/>
  <c r="I34" i="5"/>
  <c r="G30" i="2"/>
  <c r="G31" i="2" s="1"/>
  <c r="H28" i="2"/>
  <c r="I28" i="2"/>
  <c r="I27" i="2"/>
  <c r="H27" i="2"/>
  <c r="V9" i="5" l="1"/>
  <c r="U30" i="5"/>
  <c r="H30" i="2"/>
  <c r="H31" i="2" s="1"/>
  <c r="U31" i="5"/>
  <c r="I30" i="2"/>
  <c r="I31" i="2" s="1"/>
  <c r="U33" i="5" l="1"/>
  <c r="U34" i="5" s="1"/>
  <c r="U36" i="5" s="1"/>
  <c r="V31" i="5"/>
  <c r="Z9" i="5"/>
  <c r="Z30" i="5" s="1"/>
  <c r="V30" i="5"/>
  <c r="V33" i="5" l="1"/>
  <c r="V34" i="5" s="1"/>
  <c r="V36" i="5" s="1"/>
  <c r="Z31" i="5"/>
  <c r="Z33" i="5" s="1"/>
  <c r="Z34" i="5" s="1"/>
</calcChain>
</file>

<file path=xl/sharedStrings.xml><?xml version="1.0" encoding="utf-8"?>
<sst xmlns="http://schemas.openxmlformats.org/spreadsheetml/2006/main" count="156" uniqueCount="75">
  <si>
    <t>МКОУ ХМР "СОШ п. Бобровский"</t>
  </si>
  <si>
    <t>МКОУ ХМР "СОШ им. Героя Советского союза П.А. Бабичева п. Выкатной"</t>
  </si>
  <si>
    <t>МКОУ ХМР "СОШ им. А.С. Макшанцева п. Кедровый"</t>
  </si>
  <si>
    <t xml:space="preserve">МКОУ ХМР "СОШ п. Кирпичный" июнь </t>
  </si>
  <si>
    <t>МКОУ ХМР "СОШ с. Кышик"</t>
  </si>
  <si>
    <t>МКОУ ХМР "СОШ с. Нялинское им. Героя Советского союза В.Ф. Чухарева"</t>
  </si>
  <si>
    <t xml:space="preserve">МКОУ ХМР "СОШ с. Селиярово" июнь </t>
  </si>
  <si>
    <t>МКОУ ХМР "СОШ п. Сибирский"</t>
  </si>
  <si>
    <t>МКОУ ХМР "СОШ д. Согом"</t>
  </si>
  <si>
    <t>МКОУ ХМР "СОШ им. В.Г. Подпругина с. Троица</t>
  </si>
  <si>
    <t>МКОУ ХМР "СОШ п. Красноленинский"</t>
  </si>
  <si>
    <t>МКОУ ХМР "СОШ с. Цингалы"</t>
  </si>
  <si>
    <t>МКОУ ХМР "СОШ д. Шапша"</t>
  </si>
  <si>
    <t>МКОУ ХМР "ООШ д. Белогорье"</t>
  </si>
  <si>
    <t>МКОУ ХМР "ООШ п. Пырьях"</t>
  </si>
  <si>
    <t>МКОУ ХМР "ООШ им. братьев Петровых с. Реполово"</t>
  </si>
  <si>
    <t>МКОУ ХМР "ООШ с. Тюли"</t>
  </si>
  <si>
    <t>МКОУ ХМР "ООШ д. Ягурьях"</t>
  </si>
  <si>
    <t>МБОУ ХМР "НОШ п. Горноправдинск"</t>
  </si>
  <si>
    <t>МКОУ ХМР "СОШ с. Елизарово"</t>
  </si>
  <si>
    <t xml:space="preserve">МАОУ ХМР "СОШ д.Ярки" июнь </t>
  </si>
  <si>
    <t>МКОУ ХМР "СОШ с.Батово"</t>
  </si>
  <si>
    <t>МАУ ДО  ХМР ЦДО  (июль)
Луговской</t>
  </si>
  <si>
    <t>МАУ ДО ХМР ЦДО  (июль)
Горноправдинск</t>
  </si>
  <si>
    <t>Спортивная школа</t>
  </si>
  <si>
    <t>дней в смену</t>
  </si>
  <si>
    <t>количество детодней</t>
  </si>
  <si>
    <t>сумма</t>
  </si>
  <si>
    <t>Всего</t>
  </si>
  <si>
    <t>Учреждение</t>
  </si>
  <si>
    <t>№ п.п.</t>
  </si>
  <si>
    <t>детей</t>
  </si>
  <si>
    <t xml:space="preserve">ИТОГО по образованию: </t>
  </si>
  <si>
    <t>смена дней</t>
  </si>
  <si>
    <t>Итого доп.обр</t>
  </si>
  <si>
    <t xml:space="preserve">ИТОГО общ.обр: </t>
  </si>
  <si>
    <t xml:space="preserve">в том числе </t>
  </si>
  <si>
    <t>дети</t>
  </si>
  <si>
    <t>МБОУ ХМР "СОШ п. Горноправдинск"</t>
  </si>
  <si>
    <t xml:space="preserve">СОШ Луговской </t>
  </si>
  <si>
    <t>ПИТАНИЕ</t>
  </si>
  <si>
    <t>Летний лагерь</t>
  </si>
  <si>
    <t>Профильный лагерь</t>
  </si>
  <si>
    <t>Справочно</t>
  </si>
  <si>
    <t>ИТОГО ПО МУНИЦИПАЛИТЕТУ</t>
  </si>
  <si>
    <t>в том числе</t>
  </si>
  <si>
    <t>ВСЕГО МБ</t>
  </si>
  <si>
    <t>Справочно УРМ</t>
  </si>
  <si>
    <t>МТБ</t>
  </si>
  <si>
    <t>Количество детей в смену</t>
  </si>
  <si>
    <t xml:space="preserve">Общая сумма  расходов </t>
  </si>
  <si>
    <t xml:space="preserve">Окружной бюджет </t>
  </si>
  <si>
    <t xml:space="preserve">Местный бюджет </t>
  </si>
  <si>
    <t>Стоимость питания</t>
  </si>
  <si>
    <t>ЛЕТО</t>
  </si>
  <si>
    <t>ОСЕНЬ</t>
  </si>
  <si>
    <t>ВЕСНА</t>
  </si>
  <si>
    <t xml:space="preserve">сумма местный бюджет </t>
  </si>
  <si>
    <t>количество детей</t>
  </si>
  <si>
    <t>Количество дней  в смену</t>
  </si>
  <si>
    <t>стоимость питания в день двухразовое</t>
  </si>
  <si>
    <t>Количество детодней</t>
  </si>
  <si>
    <t>Сумма местный бюджет</t>
  </si>
  <si>
    <t xml:space="preserve">Количество детей </t>
  </si>
  <si>
    <t xml:space="preserve"> Количество дней в смену</t>
  </si>
  <si>
    <t xml:space="preserve">Сумма местного бюджета </t>
  </si>
  <si>
    <t xml:space="preserve">количество детей </t>
  </si>
  <si>
    <t xml:space="preserve">Страхование стоимость 2 рубля/день </t>
  </si>
  <si>
    <t xml:space="preserve">количесто детей  </t>
  </si>
  <si>
    <t xml:space="preserve">стоимость питания в день </t>
  </si>
  <si>
    <t>Общая сумма</t>
  </si>
  <si>
    <t xml:space="preserve">ПРОФИЛЬНЫЙ ЛАГЕРЬ </t>
  </si>
  <si>
    <t>Количество детей детей</t>
  </si>
  <si>
    <t>ЛЕТО ПИТАНИЕ</t>
  </si>
  <si>
    <t xml:space="preserve"> ВЕСНА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</si>
</sst>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2" xfId="0" applyFill="1" applyBorder="1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1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" fillId="0" borderId="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opLeftCell="A10" workbookViewId="0">
      <selection activeCell="G8" sqref="G8"/>
    </sheetView>
  </sheetViews>
  <sheetFormatPr defaultRowHeight="15" x14ac:dyDescent="0.25"/>
  <cols>
    <col min="1" max="1" width="6.5703125" customWidth="1"/>
    <col min="2" max="2" width="31.42578125" style="7" customWidth="1"/>
    <col min="3" max="3" width="10.5703125" style="7" customWidth="1"/>
    <col min="4" max="4" width="9.140625" style="7" customWidth="1"/>
    <col min="5" max="6" width="10.85546875" style="7" customWidth="1"/>
    <col min="7" max="7" width="15.28515625" style="7" customWidth="1"/>
    <col min="8" max="8" width="10.140625" style="7" customWidth="1"/>
    <col min="9" max="9" width="10.5703125" style="7" customWidth="1"/>
  </cols>
  <sheetData>
    <row r="2" spans="1:9" x14ac:dyDescent="0.25">
      <c r="A2" s="16" t="s">
        <v>30</v>
      </c>
      <c r="B2" s="18" t="s">
        <v>29</v>
      </c>
      <c r="C2" s="20" t="s">
        <v>53</v>
      </c>
      <c r="D2" s="21" t="s">
        <v>73</v>
      </c>
      <c r="E2" s="21"/>
      <c r="F2" s="21"/>
      <c r="G2" s="22"/>
      <c r="H2" s="23" t="s">
        <v>36</v>
      </c>
      <c r="I2" s="21"/>
    </row>
    <row r="3" spans="1:9" ht="51" customHeight="1" x14ac:dyDescent="0.25">
      <c r="A3" s="17"/>
      <c r="B3" s="19"/>
      <c r="C3" s="20"/>
      <c r="D3" s="5" t="s">
        <v>33</v>
      </c>
      <c r="E3" s="5" t="s">
        <v>49</v>
      </c>
      <c r="F3" s="5" t="s">
        <v>26</v>
      </c>
      <c r="G3" s="5" t="s">
        <v>50</v>
      </c>
      <c r="H3" s="5" t="s">
        <v>51</v>
      </c>
      <c r="I3" s="5" t="s">
        <v>52</v>
      </c>
    </row>
    <row r="4" spans="1:9" ht="12" customHeight="1" x14ac:dyDescent="0.25">
      <c r="A4" s="2">
        <v>1</v>
      </c>
      <c r="B4" s="6">
        <v>2</v>
      </c>
      <c r="C4" s="6">
        <v>3</v>
      </c>
      <c r="D4" s="6">
        <v>5</v>
      </c>
      <c r="E4" s="6">
        <v>6</v>
      </c>
      <c r="F4" s="6">
        <v>7</v>
      </c>
      <c r="G4" s="6">
        <v>8</v>
      </c>
      <c r="H4" s="6">
        <v>9</v>
      </c>
      <c r="I4" s="6">
        <v>10</v>
      </c>
    </row>
    <row r="5" spans="1:9" ht="33" customHeight="1" x14ac:dyDescent="0.25">
      <c r="A5" s="1">
        <v>1</v>
      </c>
      <c r="B5" s="4" t="s">
        <v>0</v>
      </c>
      <c r="C5" s="3">
        <v>359</v>
      </c>
      <c r="D5" s="3">
        <v>21</v>
      </c>
      <c r="E5" s="3">
        <v>25</v>
      </c>
      <c r="F5" s="3">
        <f>E5*D5</f>
        <v>525</v>
      </c>
      <c r="G5" s="3">
        <f t="shared" ref="G5:G26" si="0">F5*C5</f>
        <v>188475</v>
      </c>
      <c r="H5" s="3">
        <f>G5*0.6</f>
        <v>113085</v>
      </c>
      <c r="I5" s="3">
        <f>G5*0.4</f>
        <v>75390</v>
      </c>
    </row>
    <row r="6" spans="1:9" ht="45" customHeight="1" x14ac:dyDescent="0.25">
      <c r="A6" s="1">
        <v>2</v>
      </c>
      <c r="B6" s="4" t="s">
        <v>1</v>
      </c>
      <c r="C6" s="3">
        <v>359</v>
      </c>
      <c r="D6" s="3">
        <v>21</v>
      </c>
      <c r="E6" s="3">
        <v>20</v>
      </c>
      <c r="F6" s="3">
        <f t="shared" ref="F6:F29" si="1">E6*D6</f>
        <v>420</v>
      </c>
      <c r="G6" s="3">
        <f t="shared" si="0"/>
        <v>150780</v>
      </c>
      <c r="H6" s="3">
        <f t="shared" ref="H6:H29" si="2">G6*0.6</f>
        <v>90468</v>
      </c>
      <c r="I6" s="3">
        <f t="shared" ref="I6:I29" si="3">G6*0.4</f>
        <v>60312</v>
      </c>
    </row>
    <row r="7" spans="1:9" ht="30" x14ac:dyDescent="0.25">
      <c r="A7" s="1">
        <v>3</v>
      </c>
      <c r="B7" s="4" t="s">
        <v>2</v>
      </c>
      <c r="C7" s="3">
        <v>359</v>
      </c>
      <c r="D7" s="3">
        <v>21</v>
      </c>
      <c r="E7" s="3">
        <v>45</v>
      </c>
      <c r="F7" s="3">
        <f t="shared" si="1"/>
        <v>945</v>
      </c>
      <c r="G7" s="3">
        <f t="shared" si="0"/>
        <v>339255</v>
      </c>
      <c r="H7" s="3">
        <f t="shared" si="2"/>
        <v>203553</v>
      </c>
      <c r="I7" s="3">
        <f t="shared" si="3"/>
        <v>135702</v>
      </c>
    </row>
    <row r="8" spans="1:9" ht="30" x14ac:dyDescent="0.25">
      <c r="A8" s="1">
        <v>4</v>
      </c>
      <c r="B8" s="4" t="s">
        <v>3</v>
      </c>
      <c r="C8" s="3">
        <v>359</v>
      </c>
      <c r="D8" s="3">
        <v>21</v>
      </c>
      <c r="E8" s="3">
        <v>10</v>
      </c>
      <c r="F8" s="3">
        <f t="shared" si="1"/>
        <v>210</v>
      </c>
      <c r="G8" s="3">
        <f t="shared" si="0"/>
        <v>75390</v>
      </c>
      <c r="H8" s="3">
        <f t="shared" si="2"/>
        <v>45234</v>
      </c>
      <c r="I8" s="3">
        <f t="shared" si="3"/>
        <v>30156</v>
      </c>
    </row>
    <row r="9" spans="1:9" x14ac:dyDescent="0.25">
      <c r="A9" s="1">
        <v>5</v>
      </c>
      <c r="B9" s="4" t="s">
        <v>4</v>
      </c>
      <c r="C9" s="3">
        <v>359</v>
      </c>
      <c r="D9" s="3">
        <v>21</v>
      </c>
      <c r="E9" s="3">
        <v>30</v>
      </c>
      <c r="F9" s="3">
        <f t="shared" si="1"/>
        <v>630</v>
      </c>
      <c r="G9" s="3">
        <f t="shared" si="0"/>
        <v>226170</v>
      </c>
      <c r="H9" s="3">
        <f t="shared" si="2"/>
        <v>135702</v>
      </c>
      <c r="I9" s="3">
        <f t="shared" si="3"/>
        <v>90468</v>
      </c>
    </row>
    <row r="10" spans="1:9" ht="43.5" customHeight="1" x14ac:dyDescent="0.25">
      <c r="A10" s="1">
        <v>6</v>
      </c>
      <c r="B10" s="4" t="s">
        <v>5</v>
      </c>
      <c r="C10" s="3">
        <v>359</v>
      </c>
      <c r="D10" s="3">
        <v>21</v>
      </c>
      <c r="E10" s="3">
        <v>30</v>
      </c>
      <c r="F10" s="3">
        <f t="shared" si="1"/>
        <v>630</v>
      </c>
      <c r="G10" s="3">
        <f t="shared" si="0"/>
        <v>226170</v>
      </c>
      <c r="H10" s="3">
        <f t="shared" si="2"/>
        <v>135702</v>
      </c>
      <c r="I10" s="3">
        <f t="shared" si="3"/>
        <v>90468</v>
      </c>
    </row>
    <row r="11" spans="1:9" ht="30" x14ac:dyDescent="0.25">
      <c r="A11" s="1">
        <v>7</v>
      </c>
      <c r="B11" s="4" t="s">
        <v>6</v>
      </c>
      <c r="C11" s="3">
        <v>359</v>
      </c>
      <c r="D11" s="3">
        <v>21</v>
      </c>
      <c r="E11" s="3">
        <v>39</v>
      </c>
      <c r="F11" s="3">
        <f t="shared" si="1"/>
        <v>819</v>
      </c>
      <c r="G11" s="3">
        <f t="shared" si="0"/>
        <v>294021</v>
      </c>
      <c r="H11" s="3">
        <f t="shared" si="2"/>
        <v>176412.6</v>
      </c>
      <c r="I11" s="3">
        <f t="shared" si="3"/>
        <v>117608.40000000001</v>
      </c>
    </row>
    <row r="12" spans="1:9" ht="30" x14ac:dyDescent="0.25">
      <c r="A12" s="1">
        <v>8</v>
      </c>
      <c r="B12" s="4" t="s">
        <v>7</v>
      </c>
      <c r="C12" s="3">
        <v>359</v>
      </c>
      <c r="D12" s="3">
        <v>21</v>
      </c>
      <c r="E12" s="3">
        <v>30</v>
      </c>
      <c r="F12" s="3">
        <f t="shared" si="1"/>
        <v>630</v>
      </c>
      <c r="G12" s="3">
        <f t="shared" si="0"/>
        <v>226170</v>
      </c>
      <c r="H12" s="3">
        <f t="shared" si="2"/>
        <v>135702</v>
      </c>
      <c r="I12" s="3">
        <f t="shared" si="3"/>
        <v>90468</v>
      </c>
    </row>
    <row r="13" spans="1:9" x14ac:dyDescent="0.25">
      <c r="A13" s="1">
        <v>9</v>
      </c>
      <c r="B13" s="4" t="s">
        <v>8</v>
      </c>
      <c r="C13" s="3">
        <v>359</v>
      </c>
      <c r="D13" s="3">
        <v>21</v>
      </c>
      <c r="E13" s="3">
        <v>25</v>
      </c>
      <c r="F13" s="3">
        <f t="shared" si="1"/>
        <v>525</v>
      </c>
      <c r="G13" s="3">
        <f t="shared" si="0"/>
        <v>188475</v>
      </c>
      <c r="H13" s="3">
        <f t="shared" si="2"/>
        <v>113085</v>
      </c>
      <c r="I13" s="3">
        <f t="shared" si="3"/>
        <v>75390</v>
      </c>
    </row>
    <row r="14" spans="1:9" ht="30" x14ac:dyDescent="0.25">
      <c r="A14" s="1">
        <v>10</v>
      </c>
      <c r="B14" s="4" t="s">
        <v>9</v>
      </c>
      <c r="C14" s="3">
        <v>359</v>
      </c>
      <c r="D14" s="3">
        <v>21</v>
      </c>
      <c r="E14" s="3">
        <v>10</v>
      </c>
      <c r="F14" s="3">
        <f t="shared" si="1"/>
        <v>210</v>
      </c>
      <c r="G14" s="3">
        <f t="shared" si="0"/>
        <v>75390</v>
      </c>
      <c r="H14" s="3">
        <f t="shared" si="2"/>
        <v>45234</v>
      </c>
      <c r="I14" s="3">
        <f t="shared" si="3"/>
        <v>30156</v>
      </c>
    </row>
    <row r="15" spans="1:9" ht="30" x14ac:dyDescent="0.25">
      <c r="A15" s="1">
        <v>11</v>
      </c>
      <c r="B15" s="4" t="s">
        <v>10</v>
      </c>
      <c r="C15" s="3">
        <v>359</v>
      </c>
      <c r="D15" s="3">
        <v>21</v>
      </c>
      <c r="E15" s="3">
        <v>14</v>
      </c>
      <c r="F15" s="3">
        <f t="shared" si="1"/>
        <v>294</v>
      </c>
      <c r="G15" s="3">
        <f t="shared" si="0"/>
        <v>105546</v>
      </c>
      <c r="H15" s="3">
        <f t="shared" si="2"/>
        <v>63327.6</v>
      </c>
      <c r="I15" s="3">
        <f t="shared" si="3"/>
        <v>42218.400000000001</v>
      </c>
    </row>
    <row r="16" spans="1:9" x14ac:dyDescent="0.25">
      <c r="A16" s="1">
        <v>12</v>
      </c>
      <c r="B16" s="4" t="s">
        <v>11</v>
      </c>
      <c r="C16" s="3">
        <v>359</v>
      </c>
      <c r="D16" s="3">
        <v>21</v>
      </c>
      <c r="E16" s="3">
        <v>25</v>
      </c>
      <c r="F16" s="3">
        <f t="shared" si="1"/>
        <v>525</v>
      </c>
      <c r="G16" s="3">
        <f t="shared" si="0"/>
        <v>188475</v>
      </c>
      <c r="H16" s="3">
        <f t="shared" si="2"/>
        <v>113085</v>
      </c>
      <c r="I16" s="3">
        <f t="shared" si="3"/>
        <v>75390</v>
      </c>
    </row>
    <row r="17" spans="1:9" x14ac:dyDescent="0.25">
      <c r="A17" s="1">
        <v>13</v>
      </c>
      <c r="B17" s="4" t="s">
        <v>12</v>
      </c>
      <c r="C17" s="3">
        <v>359</v>
      </c>
      <c r="D17" s="3">
        <v>21</v>
      </c>
      <c r="E17" s="3">
        <v>40</v>
      </c>
      <c r="F17" s="3">
        <f t="shared" si="1"/>
        <v>840</v>
      </c>
      <c r="G17" s="3">
        <f t="shared" si="0"/>
        <v>301560</v>
      </c>
      <c r="H17" s="3">
        <f t="shared" si="2"/>
        <v>180936</v>
      </c>
      <c r="I17" s="3">
        <f t="shared" si="3"/>
        <v>120624</v>
      </c>
    </row>
    <row r="18" spans="1:9" ht="30" x14ac:dyDescent="0.25">
      <c r="A18" s="1">
        <v>14</v>
      </c>
      <c r="B18" s="4" t="s">
        <v>13</v>
      </c>
      <c r="C18" s="3">
        <v>359</v>
      </c>
      <c r="D18" s="3">
        <v>21</v>
      </c>
      <c r="E18" s="3">
        <v>10</v>
      </c>
      <c r="F18" s="3">
        <f t="shared" si="1"/>
        <v>210</v>
      </c>
      <c r="G18" s="3">
        <f t="shared" si="0"/>
        <v>75390</v>
      </c>
      <c r="H18" s="3">
        <f t="shared" si="2"/>
        <v>45234</v>
      </c>
      <c r="I18" s="3">
        <f t="shared" si="3"/>
        <v>30156</v>
      </c>
    </row>
    <row r="19" spans="1:9" ht="30" x14ac:dyDescent="0.25">
      <c r="A19" s="1">
        <v>15</v>
      </c>
      <c r="B19" s="4" t="s">
        <v>15</v>
      </c>
      <c r="C19" s="3">
        <v>359</v>
      </c>
      <c r="D19" s="3">
        <v>21</v>
      </c>
      <c r="E19" s="3">
        <v>10</v>
      </c>
      <c r="F19" s="3">
        <f t="shared" si="1"/>
        <v>210</v>
      </c>
      <c r="G19" s="3">
        <f t="shared" si="0"/>
        <v>75390</v>
      </c>
      <c r="H19" s="3">
        <f t="shared" si="2"/>
        <v>45234</v>
      </c>
      <c r="I19" s="3">
        <f t="shared" si="3"/>
        <v>30156</v>
      </c>
    </row>
    <row r="20" spans="1:9" x14ac:dyDescent="0.25">
      <c r="A20" s="1">
        <v>16</v>
      </c>
      <c r="B20" s="4" t="s">
        <v>16</v>
      </c>
      <c r="C20" s="3">
        <v>359</v>
      </c>
      <c r="D20" s="3">
        <v>21</v>
      </c>
      <c r="E20" s="3">
        <v>20</v>
      </c>
      <c r="F20" s="3">
        <f t="shared" si="1"/>
        <v>420</v>
      </c>
      <c r="G20" s="3">
        <f t="shared" si="0"/>
        <v>150780</v>
      </c>
      <c r="H20" s="3">
        <f t="shared" si="2"/>
        <v>90468</v>
      </c>
      <c r="I20" s="3">
        <f t="shared" si="3"/>
        <v>60312</v>
      </c>
    </row>
    <row r="21" spans="1:9" x14ac:dyDescent="0.25">
      <c r="A21" s="1">
        <v>17</v>
      </c>
      <c r="B21" s="4" t="s">
        <v>17</v>
      </c>
      <c r="C21" s="3">
        <v>359</v>
      </c>
      <c r="D21" s="3">
        <v>21</v>
      </c>
      <c r="E21" s="3">
        <v>10</v>
      </c>
      <c r="F21" s="3">
        <f t="shared" si="1"/>
        <v>210</v>
      </c>
      <c r="G21" s="3">
        <f t="shared" si="0"/>
        <v>75390</v>
      </c>
      <c r="H21" s="3">
        <f t="shared" si="2"/>
        <v>45234</v>
      </c>
      <c r="I21" s="3">
        <f t="shared" si="3"/>
        <v>30156</v>
      </c>
    </row>
    <row r="22" spans="1:9" ht="30" x14ac:dyDescent="0.25">
      <c r="A22" s="1">
        <v>18</v>
      </c>
      <c r="B22" s="4" t="s">
        <v>18</v>
      </c>
      <c r="C22" s="3">
        <v>359</v>
      </c>
      <c r="D22" s="3">
        <v>21</v>
      </c>
      <c r="E22" s="3">
        <v>73</v>
      </c>
      <c r="F22" s="3">
        <f t="shared" si="1"/>
        <v>1533</v>
      </c>
      <c r="G22" s="3">
        <f t="shared" si="0"/>
        <v>550347</v>
      </c>
      <c r="H22" s="3">
        <f t="shared" si="2"/>
        <v>330208.2</v>
      </c>
      <c r="I22" s="3">
        <f t="shared" si="3"/>
        <v>220138.80000000002</v>
      </c>
    </row>
    <row r="23" spans="1:9" ht="19.5" customHeight="1" x14ac:dyDescent="0.25">
      <c r="A23" s="1">
        <v>19</v>
      </c>
      <c r="B23" s="4" t="s">
        <v>19</v>
      </c>
      <c r="C23" s="3">
        <v>359</v>
      </c>
      <c r="D23" s="3">
        <v>21</v>
      </c>
      <c r="E23" s="3">
        <v>15</v>
      </c>
      <c r="F23" s="3">
        <f t="shared" si="1"/>
        <v>315</v>
      </c>
      <c r="G23" s="3">
        <f t="shared" si="0"/>
        <v>113085</v>
      </c>
      <c r="H23" s="3">
        <f t="shared" si="2"/>
        <v>67851</v>
      </c>
      <c r="I23" s="3">
        <f t="shared" si="3"/>
        <v>45234</v>
      </c>
    </row>
    <row r="24" spans="1:9" ht="22.5" customHeight="1" x14ac:dyDescent="0.25">
      <c r="A24" s="1">
        <v>20</v>
      </c>
      <c r="B24" s="4" t="s">
        <v>20</v>
      </c>
      <c r="C24" s="3">
        <v>359</v>
      </c>
      <c r="D24" s="3">
        <v>21</v>
      </c>
      <c r="E24" s="3">
        <v>50</v>
      </c>
      <c r="F24" s="3">
        <f t="shared" si="1"/>
        <v>1050</v>
      </c>
      <c r="G24" s="3">
        <f t="shared" si="0"/>
        <v>376950</v>
      </c>
      <c r="H24" s="3">
        <f t="shared" si="2"/>
        <v>226170</v>
      </c>
      <c r="I24" s="3">
        <f t="shared" si="3"/>
        <v>150780</v>
      </c>
    </row>
    <row r="25" spans="1:9" ht="15" customHeight="1" x14ac:dyDescent="0.25">
      <c r="A25" s="1">
        <v>21</v>
      </c>
      <c r="B25" s="4" t="s">
        <v>14</v>
      </c>
      <c r="C25" s="3">
        <v>359</v>
      </c>
      <c r="D25" s="3">
        <v>21</v>
      </c>
      <c r="E25" s="3">
        <v>5</v>
      </c>
      <c r="F25" s="3">
        <f t="shared" si="1"/>
        <v>105</v>
      </c>
      <c r="G25" s="3">
        <f t="shared" si="0"/>
        <v>37695</v>
      </c>
      <c r="H25" s="3">
        <f t="shared" si="2"/>
        <v>22617</v>
      </c>
      <c r="I25" s="3">
        <f t="shared" si="3"/>
        <v>15078</v>
      </c>
    </row>
    <row r="26" spans="1:9" x14ac:dyDescent="0.25">
      <c r="A26" s="1">
        <v>22</v>
      </c>
      <c r="B26" s="4" t="s">
        <v>21</v>
      </c>
      <c r="C26" s="3">
        <v>359</v>
      </c>
      <c r="D26" s="3">
        <v>21</v>
      </c>
      <c r="E26" s="3">
        <v>20</v>
      </c>
      <c r="F26" s="3">
        <f t="shared" si="1"/>
        <v>420</v>
      </c>
      <c r="G26" s="3">
        <f t="shared" si="0"/>
        <v>150780</v>
      </c>
      <c r="H26" s="3">
        <f t="shared" si="2"/>
        <v>90468</v>
      </c>
      <c r="I26" s="3">
        <f t="shared" si="3"/>
        <v>60312</v>
      </c>
    </row>
    <row r="27" spans="1:9" x14ac:dyDescent="0.25">
      <c r="A27" s="1">
        <v>23</v>
      </c>
      <c r="B27" s="4" t="s">
        <v>35</v>
      </c>
      <c r="C27" s="3"/>
      <c r="D27" s="3">
        <v>21</v>
      </c>
      <c r="E27" s="3">
        <f t="shared" ref="E27:I27" si="4">SUM(E5:E26)</f>
        <v>556</v>
      </c>
      <c r="F27" s="3">
        <f t="shared" si="4"/>
        <v>11676</v>
      </c>
      <c r="G27" s="3">
        <f t="shared" si="4"/>
        <v>4191684</v>
      </c>
      <c r="H27" s="3">
        <f t="shared" si="4"/>
        <v>2515010.4000000004</v>
      </c>
      <c r="I27" s="3">
        <f t="shared" si="4"/>
        <v>1676673.6</v>
      </c>
    </row>
    <row r="28" spans="1:9" ht="30" x14ac:dyDescent="0.25">
      <c r="A28" s="1">
        <v>24</v>
      </c>
      <c r="B28" s="4" t="s">
        <v>22</v>
      </c>
      <c r="C28" s="3">
        <v>359</v>
      </c>
      <c r="D28" s="3">
        <v>21</v>
      </c>
      <c r="E28" s="3">
        <v>50</v>
      </c>
      <c r="F28" s="3">
        <f t="shared" si="1"/>
        <v>1050</v>
      </c>
      <c r="G28" s="3">
        <f>F28*C28</f>
        <v>376950</v>
      </c>
      <c r="H28" s="3">
        <f t="shared" si="2"/>
        <v>226170</v>
      </c>
      <c r="I28" s="3">
        <f t="shared" si="3"/>
        <v>150780</v>
      </c>
    </row>
    <row r="29" spans="1:9" ht="30" x14ac:dyDescent="0.25">
      <c r="A29" s="1">
        <v>25</v>
      </c>
      <c r="B29" s="4" t="s">
        <v>23</v>
      </c>
      <c r="C29" s="3">
        <v>359</v>
      </c>
      <c r="D29" s="3">
        <v>21</v>
      </c>
      <c r="E29" s="3">
        <v>52</v>
      </c>
      <c r="F29" s="3">
        <f t="shared" si="1"/>
        <v>1092</v>
      </c>
      <c r="G29" s="3">
        <f>F29*C29</f>
        <v>392028</v>
      </c>
      <c r="H29" s="3">
        <f t="shared" si="2"/>
        <v>235216.8</v>
      </c>
      <c r="I29" s="3">
        <f t="shared" si="3"/>
        <v>156811.20000000001</v>
      </c>
    </row>
    <row r="30" spans="1:9" x14ac:dyDescent="0.25">
      <c r="A30" s="1"/>
      <c r="B30" s="4" t="s">
        <v>34</v>
      </c>
      <c r="C30" s="3"/>
      <c r="D30" s="3">
        <v>21</v>
      </c>
      <c r="E30" s="3">
        <f>SUM(E28:E29)</f>
        <v>102</v>
      </c>
      <c r="F30" s="3">
        <f>SUM(F28:F29)</f>
        <v>2142</v>
      </c>
      <c r="G30" s="3">
        <f t="shared" ref="G30:I30" si="5">SUM(G28:G29)</f>
        <v>768978</v>
      </c>
      <c r="H30" s="3">
        <f t="shared" si="5"/>
        <v>461386.8</v>
      </c>
      <c r="I30" s="3">
        <f t="shared" si="5"/>
        <v>307591.2</v>
      </c>
    </row>
    <row r="31" spans="1:9" x14ac:dyDescent="0.25">
      <c r="A31" s="1"/>
      <c r="B31" s="4" t="s">
        <v>32</v>
      </c>
      <c r="C31" s="3">
        <v>359</v>
      </c>
      <c r="D31" s="3"/>
      <c r="E31" s="3">
        <f>E27+E30</f>
        <v>658</v>
      </c>
      <c r="F31" s="3">
        <f t="shared" ref="F31:G31" si="6">F27+F30</f>
        <v>13818</v>
      </c>
      <c r="G31" s="3">
        <f t="shared" si="6"/>
        <v>4960662</v>
      </c>
      <c r="H31" s="3">
        <f t="shared" ref="H31" si="7">H27+H30</f>
        <v>2976397.2</v>
      </c>
      <c r="I31" s="3">
        <f t="shared" ref="I31" si="8">I27+I30</f>
        <v>1984264.8</v>
      </c>
    </row>
  </sheetData>
  <mergeCells count="5">
    <mergeCell ref="A2:A3"/>
    <mergeCell ref="B2:B3"/>
    <mergeCell ref="C2:C3"/>
    <mergeCell ref="D2:G2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workbookViewId="0">
      <pane ySplit="4" topLeftCell="A14" activePane="bottomLeft" state="frozen"/>
      <selection pane="bottomLeft" activeCell="Q33" sqref="Q33"/>
    </sheetView>
  </sheetViews>
  <sheetFormatPr defaultRowHeight="15" x14ac:dyDescent="0.25"/>
  <cols>
    <col min="1" max="1" width="6.5703125" style="7" customWidth="1"/>
    <col min="2" max="2" width="31.42578125" style="7" customWidth="1"/>
    <col min="3" max="3" width="6.85546875" style="7" customWidth="1"/>
    <col min="4" max="4" width="5.85546875" style="7" customWidth="1"/>
    <col min="5" max="5" width="4.7109375" style="7" customWidth="1"/>
    <col min="6" max="6" width="7" style="7" customWidth="1"/>
    <col min="7" max="8" width="10.140625" style="7" customWidth="1"/>
    <col min="9" max="10" width="10.5703125" style="7" customWidth="1"/>
    <col min="11" max="12" width="9.42578125" style="7" customWidth="1"/>
    <col min="13" max="13" width="10.28515625" style="7" customWidth="1"/>
    <col min="14" max="14" width="10.140625" style="7" customWidth="1"/>
    <col min="15" max="15" width="9.140625" style="7"/>
    <col min="16" max="16" width="10.85546875" style="7" customWidth="1"/>
    <col min="17" max="17" width="9.140625" style="7"/>
  </cols>
  <sheetData>
    <row r="2" spans="1:17" x14ac:dyDescent="0.25">
      <c r="A2" s="27" t="s">
        <v>30</v>
      </c>
      <c r="B2" s="18" t="s">
        <v>29</v>
      </c>
      <c r="C2" s="29" t="s">
        <v>60</v>
      </c>
      <c r="D2" s="30" t="s">
        <v>71</v>
      </c>
      <c r="E2" s="30"/>
      <c r="F2" s="30"/>
      <c r="G2" s="31"/>
      <c r="H2" s="23" t="s">
        <v>56</v>
      </c>
      <c r="I2" s="21"/>
      <c r="J2" s="21"/>
      <c r="K2" s="22"/>
      <c r="L2" s="23" t="s">
        <v>55</v>
      </c>
      <c r="M2" s="21"/>
      <c r="N2" s="21"/>
      <c r="O2" s="24" t="s">
        <v>28</v>
      </c>
      <c r="P2" s="25"/>
      <c r="Q2" s="26"/>
    </row>
    <row r="3" spans="1:17" ht="54.75" customHeight="1" x14ac:dyDescent="0.25">
      <c r="A3" s="28"/>
      <c r="B3" s="19"/>
      <c r="C3" s="29"/>
      <c r="D3" s="14" t="s">
        <v>58</v>
      </c>
      <c r="E3" s="14" t="s">
        <v>59</v>
      </c>
      <c r="F3" s="14" t="s">
        <v>61</v>
      </c>
      <c r="G3" s="14" t="s">
        <v>62</v>
      </c>
      <c r="H3" s="14" t="s">
        <v>63</v>
      </c>
      <c r="I3" s="14" t="s">
        <v>64</v>
      </c>
      <c r="J3" s="14" t="s">
        <v>61</v>
      </c>
      <c r="K3" s="14" t="s">
        <v>65</v>
      </c>
      <c r="L3" s="14" t="s">
        <v>37</v>
      </c>
      <c r="M3" s="14" t="s">
        <v>25</v>
      </c>
      <c r="N3" s="14" t="s">
        <v>26</v>
      </c>
      <c r="O3" s="14" t="s">
        <v>31</v>
      </c>
      <c r="P3" s="14" t="s">
        <v>26</v>
      </c>
      <c r="Q3" s="14" t="s">
        <v>57</v>
      </c>
    </row>
    <row r="4" spans="1:17" ht="12" customHeight="1" x14ac:dyDescent="0.25">
      <c r="A4" s="6">
        <v>1</v>
      </c>
      <c r="B4" s="6">
        <v>2</v>
      </c>
      <c r="C4" s="6">
        <v>3</v>
      </c>
      <c r="D4" s="6">
        <v>5</v>
      </c>
      <c r="E4" s="6">
        <v>6</v>
      </c>
      <c r="F4" s="6">
        <v>7</v>
      </c>
      <c r="G4" s="6">
        <v>8</v>
      </c>
      <c r="H4" s="6">
        <v>9</v>
      </c>
      <c r="I4" s="6">
        <v>10</v>
      </c>
      <c r="J4" s="6">
        <v>11</v>
      </c>
      <c r="K4" s="6">
        <v>12</v>
      </c>
      <c r="L4" s="6">
        <v>13</v>
      </c>
      <c r="M4" s="6">
        <v>14</v>
      </c>
      <c r="N4" s="6">
        <v>15</v>
      </c>
      <c r="O4" s="6">
        <v>17</v>
      </c>
      <c r="P4" s="6">
        <v>18</v>
      </c>
      <c r="Q4" s="6">
        <v>19</v>
      </c>
    </row>
    <row r="5" spans="1:17" ht="33" customHeight="1" x14ac:dyDescent="0.25">
      <c r="A5" s="15">
        <v>1</v>
      </c>
      <c r="B5" s="4" t="s">
        <v>0</v>
      </c>
      <c r="C5" s="3">
        <v>359</v>
      </c>
      <c r="D5" s="3"/>
      <c r="E5" s="3"/>
      <c r="F5" s="3">
        <f>E5*D5</f>
        <v>0</v>
      </c>
      <c r="G5" s="3">
        <f t="shared" ref="G5:G26" si="0">F5*C5</f>
        <v>0</v>
      </c>
      <c r="H5" s="3">
        <v>20</v>
      </c>
      <c r="I5" s="3">
        <v>7</v>
      </c>
      <c r="J5" s="3">
        <f>H5*I5</f>
        <v>140</v>
      </c>
      <c r="K5" s="3">
        <f t="shared" ref="K5:K28" si="1">J5*C5</f>
        <v>50260</v>
      </c>
      <c r="L5" s="3"/>
      <c r="M5" s="3"/>
      <c r="N5" s="3">
        <f>L5*M5</f>
        <v>0</v>
      </c>
      <c r="O5" s="3">
        <f t="shared" ref="O5:O28" si="2">D5+H5+L5</f>
        <v>20</v>
      </c>
      <c r="P5" s="3">
        <f t="shared" ref="P5:P28" si="3">F5+J5+N5</f>
        <v>140</v>
      </c>
      <c r="Q5" s="3">
        <f>P5*359</f>
        <v>50260</v>
      </c>
    </row>
    <row r="6" spans="1:17" ht="45" customHeight="1" x14ac:dyDescent="0.25">
      <c r="A6" s="15">
        <v>2</v>
      </c>
      <c r="B6" s="4" t="s">
        <v>1</v>
      </c>
      <c r="C6" s="3">
        <v>359</v>
      </c>
      <c r="D6" s="3"/>
      <c r="E6" s="3"/>
      <c r="F6" s="3">
        <f t="shared" ref="F6:F31" si="4">E6*D6</f>
        <v>0</v>
      </c>
      <c r="G6" s="3">
        <f t="shared" si="0"/>
        <v>0</v>
      </c>
      <c r="H6" s="3">
        <v>20</v>
      </c>
      <c r="I6" s="3">
        <v>7</v>
      </c>
      <c r="J6" s="3">
        <f t="shared" ref="J6:J31" si="5">H6*I6</f>
        <v>140</v>
      </c>
      <c r="K6" s="3">
        <f t="shared" si="1"/>
        <v>50260</v>
      </c>
      <c r="L6" s="3"/>
      <c r="M6" s="3"/>
      <c r="N6" s="3">
        <f t="shared" ref="N6:N28" si="6">L6*M6</f>
        <v>0</v>
      </c>
      <c r="O6" s="3">
        <f t="shared" si="2"/>
        <v>20</v>
      </c>
      <c r="P6" s="3">
        <f t="shared" si="3"/>
        <v>140</v>
      </c>
      <c r="Q6" s="3">
        <f t="shared" ref="Q6:Q28" si="7">P6*359</f>
        <v>50260</v>
      </c>
    </row>
    <row r="7" spans="1:17" ht="30" x14ac:dyDescent="0.25">
      <c r="A7" s="15">
        <v>3</v>
      </c>
      <c r="B7" s="4" t="s">
        <v>2</v>
      </c>
      <c r="C7" s="3">
        <v>359</v>
      </c>
      <c r="D7" s="3"/>
      <c r="E7" s="3"/>
      <c r="F7" s="3">
        <f t="shared" si="4"/>
        <v>0</v>
      </c>
      <c r="G7" s="3">
        <f t="shared" si="0"/>
        <v>0</v>
      </c>
      <c r="H7" s="3">
        <v>35</v>
      </c>
      <c r="I7" s="3">
        <v>7</v>
      </c>
      <c r="J7" s="3">
        <f t="shared" si="5"/>
        <v>245</v>
      </c>
      <c r="K7" s="3">
        <f t="shared" si="1"/>
        <v>87955</v>
      </c>
      <c r="L7" s="3"/>
      <c r="M7" s="3"/>
      <c r="N7" s="3">
        <f t="shared" si="6"/>
        <v>0</v>
      </c>
      <c r="O7" s="3">
        <f t="shared" si="2"/>
        <v>35</v>
      </c>
      <c r="P7" s="3">
        <f t="shared" si="3"/>
        <v>245</v>
      </c>
      <c r="Q7" s="3">
        <f t="shared" si="7"/>
        <v>87955</v>
      </c>
    </row>
    <row r="8" spans="1:17" ht="30" x14ac:dyDescent="0.25">
      <c r="A8" s="15">
        <v>4</v>
      </c>
      <c r="B8" s="4" t="s">
        <v>3</v>
      </c>
      <c r="C8" s="3">
        <v>359</v>
      </c>
      <c r="D8" s="3"/>
      <c r="E8" s="3"/>
      <c r="F8" s="3">
        <f t="shared" si="4"/>
        <v>0</v>
      </c>
      <c r="G8" s="3">
        <f t="shared" si="0"/>
        <v>0</v>
      </c>
      <c r="H8" s="3">
        <v>10</v>
      </c>
      <c r="I8" s="3">
        <v>7</v>
      </c>
      <c r="J8" s="3">
        <f t="shared" si="5"/>
        <v>70</v>
      </c>
      <c r="K8" s="3">
        <f t="shared" si="1"/>
        <v>25130</v>
      </c>
      <c r="L8" s="3"/>
      <c r="M8" s="3"/>
      <c r="N8" s="3">
        <f t="shared" si="6"/>
        <v>0</v>
      </c>
      <c r="O8" s="3">
        <f t="shared" si="2"/>
        <v>10</v>
      </c>
      <c r="P8" s="3">
        <f t="shared" si="3"/>
        <v>70</v>
      </c>
      <c r="Q8" s="3">
        <f t="shared" si="7"/>
        <v>25130</v>
      </c>
    </row>
    <row r="9" spans="1:17" x14ac:dyDescent="0.25">
      <c r="A9" s="15">
        <v>5</v>
      </c>
      <c r="B9" s="4" t="s">
        <v>4</v>
      </c>
      <c r="C9" s="3">
        <v>359</v>
      </c>
      <c r="D9" s="3">
        <v>20</v>
      </c>
      <c r="E9" s="3">
        <v>21</v>
      </c>
      <c r="F9" s="3">
        <f t="shared" si="4"/>
        <v>420</v>
      </c>
      <c r="G9" s="3">
        <f t="shared" si="0"/>
        <v>150780</v>
      </c>
      <c r="H9" s="3">
        <v>30</v>
      </c>
      <c r="I9" s="3">
        <v>7</v>
      </c>
      <c r="J9" s="3">
        <f t="shared" si="5"/>
        <v>210</v>
      </c>
      <c r="K9" s="3">
        <f t="shared" si="1"/>
        <v>75390</v>
      </c>
      <c r="L9" s="3"/>
      <c r="M9" s="3"/>
      <c r="N9" s="3">
        <f t="shared" si="6"/>
        <v>0</v>
      </c>
      <c r="O9" s="3">
        <f t="shared" si="2"/>
        <v>50</v>
      </c>
      <c r="P9" s="3">
        <f t="shared" si="3"/>
        <v>630</v>
      </c>
      <c r="Q9" s="3">
        <f t="shared" si="7"/>
        <v>226170</v>
      </c>
    </row>
    <row r="10" spans="1:17" ht="43.5" customHeight="1" x14ac:dyDescent="0.25">
      <c r="A10" s="15">
        <v>6</v>
      </c>
      <c r="B10" s="4" t="s">
        <v>5</v>
      </c>
      <c r="C10" s="3">
        <v>359</v>
      </c>
      <c r="D10" s="3"/>
      <c r="E10" s="3"/>
      <c r="F10" s="3">
        <f t="shared" si="4"/>
        <v>0</v>
      </c>
      <c r="G10" s="3">
        <f t="shared" si="0"/>
        <v>0</v>
      </c>
      <c r="H10" s="3">
        <v>30</v>
      </c>
      <c r="I10" s="3">
        <v>7</v>
      </c>
      <c r="J10" s="3">
        <f t="shared" si="5"/>
        <v>210</v>
      </c>
      <c r="K10" s="3">
        <f t="shared" si="1"/>
        <v>75390</v>
      </c>
      <c r="L10" s="3"/>
      <c r="M10" s="3"/>
      <c r="N10" s="3">
        <f t="shared" si="6"/>
        <v>0</v>
      </c>
      <c r="O10" s="3">
        <f t="shared" si="2"/>
        <v>30</v>
      </c>
      <c r="P10" s="3">
        <f t="shared" si="3"/>
        <v>210</v>
      </c>
      <c r="Q10" s="3">
        <f t="shared" si="7"/>
        <v>75390</v>
      </c>
    </row>
    <row r="11" spans="1:17" ht="30" x14ac:dyDescent="0.25">
      <c r="A11" s="15">
        <v>7</v>
      </c>
      <c r="B11" s="4" t="s">
        <v>6</v>
      </c>
      <c r="C11" s="3">
        <v>359</v>
      </c>
      <c r="D11" s="3"/>
      <c r="E11" s="3"/>
      <c r="F11" s="3">
        <f t="shared" si="4"/>
        <v>0</v>
      </c>
      <c r="G11" s="3">
        <f t="shared" si="0"/>
        <v>0</v>
      </c>
      <c r="H11" s="3">
        <v>30</v>
      </c>
      <c r="I11" s="3">
        <v>7</v>
      </c>
      <c r="J11" s="3">
        <f t="shared" si="5"/>
        <v>210</v>
      </c>
      <c r="K11" s="3">
        <f t="shared" si="1"/>
        <v>75390</v>
      </c>
      <c r="L11" s="3"/>
      <c r="M11" s="3"/>
      <c r="N11" s="3">
        <f t="shared" si="6"/>
        <v>0</v>
      </c>
      <c r="O11" s="3">
        <f t="shared" si="2"/>
        <v>30</v>
      </c>
      <c r="P11" s="3">
        <f t="shared" si="3"/>
        <v>210</v>
      </c>
      <c r="Q11" s="3">
        <f t="shared" si="7"/>
        <v>75390</v>
      </c>
    </row>
    <row r="12" spans="1:17" ht="30" x14ac:dyDescent="0.25">
      <c r="A12" s="15">
        <v>8</v>
      </c>
      <c r="B12" s="4" t="s">
        <v>7</v>
      </c>
      <c r="C12" s="3">
        <v>359</v>
      </c>
      <c r="D12" s="3"/>
      <c r="E12" s="3"/>
      <c r="F12" s="3">
        <f t="shared" si="4"/>
        <v>0</v>
      </c>
      <c r="G12" s="3">
        <f t="shared" si="0"/>
        <v>0</v>
      </c>
      <c r="H12" s="3">
        <v>30</v>
      </c>
      <c r="I12" s="3">
        <v>7</v>
      </c>
      <c r="J12" s="3">
        <f t="shared" si="5"/>
        <v>210</v>
      </c>
      <c r="K12" s="3">
        <f t="shared" si="1"/>
        <v>75390</v>
      </c>
      <c r="L12" s="3"/>
      <c r="M12" s="3"/>
      <c r="N12" s="3">
        <f t="shared" si="6"/>
        <v>0</v>
      </c>
      <c r="O12" s="3">
        <f t="shared" si="2"/>
        <v>30</v>
      </c>
      <c r="P12" s="3">
        <f t="shared" si="3"/>
        <v>210</v>
      </c>
      <c r="Q12" s="3">
        <f t="shared" si="7"/>
        <v>75390</v>
      </c>
    </row>
    <row r="13" spans="1:17" x14ac:dyDescent="0.25">
      <c r="A13" s="15">
        <v>9</v>
      </c>
      <c r="B13" s="4" t="s">
        <v>8</v>
      </c>
      <c r="C13" s="3">
        <v>359</v>
      </c>
      <c r="D13" s="3"/>
      <c r="E13" s="3"/>
      <c r="F13" s="3">
        <f t="shared" si="4"/>
        <v>0</v>
      </c>
      <c r="G13" s="3">
        <f t="shared" si="0"/>
        <v>0</v>
      </c>
      <c r="H13" s="3">
        <v>25</v>
      </c>
      <c r="I13" s="3">
        <v>7</v>
      </c>
      <c r="J13" s="3">
        <f t="shared" si="5"/>
        <v>175</v>
      </c>
      <c r="K13" s="3">
        <f t="shared" si="1"/>
        <v>62825</v>
      </c>
      <c r="L13" s="3"/>
      <c r="M13" s="3"/>
      <c r="N13" s="3">
        <f t="shared" si="6"/>
        <v>0</v>
      </c>
      <c r="O13" s="3">
        <f t="shared" si="2"/>
        <v>25</v>
      </c>
      <c r="P13" s="3">
        <f t="shared" si="3"/>
        <v>175</v>
      </c>
      <c r="Q13" s="3">
        <f t="shared" si="7"/>
        <v>62825</v>
      </c>
    </row>
    <row r="14" spans="1:17" ht="30" x14ac:dyDescent="0.25">
      <c r="A14" s="15">
        <v>10</v>
      </c>
      <c r="B14" s="4" t="s">
        <v>9</v>
      </c>
      <c r="C14" s="3">
        <v>359</v>
      </c>
      <c r="D14" s="3"/>
      <c r="E14" s="3"/>
      <c r="F14" s="3">
        <f t="shared" si="4"/>
        <v>0</v>
      </c>
      <c r="G14" s="3">
        <f t="shared" si="0"/>
        <v>0</v>
      </c>
      <c r="H14" s="3"/>
      <c r="I14" s="3">
        <v>7</v>
      </c>
      <c r="J14" s="3">
        <f t="shared" si="5"/>
        <v>0</v>
      </c>
      <c r="K14" s="3">
        <f t="shared" si="1"/>
        <v>0</v>
      </c>
      <c r="L14" s="3"/>
      <c r="M14" s="3"/>
      <c r="N14" s="3">
        <f t="shared" si="6"/>
        <v>0</v>
      </c>
      <c r="O14" s="3">
        <f t="shared" si="2"/>
        <v>0</v>
      </c>
      <c r="P14" s="3">
        <f t="shared" si="3"/>
        <v>0</v>
      </c>
      <c r="Q14" s="3">
        <f t="shared" si="7"/>
        <v>0</v>
      </c>
    </row>
    <row r="15" spans="1:17" ht="30" x14ac:dyDescent="0.25">
      <c r="A15" s="15">
        <v>11</v>
      </c>
      <c r="B15" s="4" t="s">
        <v>10</v>
      </c>
      <c r="C15" s="3">
        <v>359</v>
      </c>
      <c r="D15" s="3"/>
      <c r="E15" s="3"/>
      <c r="F15" s="3">
        <f t="shared" si="4"/>
        <v>0</v>
      </c>
      <c r="G15" s="3">
        <f t="shared" si="0"/>
        <v>0</v>
      </c>
      <c r="H15" s="3">
        <v>15</v>
      </c>
      <c r="I15" s="3">
        <v>7</v>
      </c>
      <c r="J15" s="3">
        <f t="shared" si="5"/>
        <v>105</v>
      </c>
      <c r="K15" s="3">
        <f t="shared" si="1"/>
        <v>37695</v>
      </c>
      <c r="L15" s="3"/>
      <c r="M15" s="3"/>
      <c r="N15" s="3">
        <f t="shared" si="6"/>
        <v>0</v>
      </c>
      <c r="O15" s="3">
        <f t="shared" si="2"/>
        <v>15</v>
      </c>
      <c r="P15" s="3">
        <f t="shared" si="3"/>
        <v>105</v>
      </c>
      <c r="Q15" s="3">
        <f t="shared" si="7"/>
        <v>37695</v>
      </c>
    </row>
    <row r="16" spans="1:17" x14ac:dyDescent="0.25">
      <c r="A16" s="15">
        <v>12</v>
      </c>
      <c r="B16" s="4" t="s">
        <v>11</v>
      </c>
      <c r="C16" s="3">
        <v>359</v>
      </c>
      <c r="D16" s="3"/>
      <c r="E16" s="3"/>
      <c r="F16" s="3">
        <f t="shared" si="4"/>
        <v>0</v>
      </c>
      <c r="G16" s="3">
        <f t="shared" si="0"/>
        <v>0</v>
      </c>
      <c r="H16" s="3">
        <v>25</v>
      </c>
      <c r="I16" s="3">
        <v>7</v>
      </c>
      <c r="J16" s="3">
        <f t="shared" si="5"/>
        <v>175</v>
      </c>
      <c r="K16" s="3">
        <f t="shared" si="1"/>
        <v>62825</v>
      </c>
      <c r="L16" s="3"/>
      <c r="M16" s="3"/>
      <c r="N16" s="3">
        <f t="shared" si="6"/>
        <v>0</v>
      </c>
      <c r="O16" s="3">
        <f t="shared" si="2"/>
        <v>25</v>
      </c>
      <c r="P16" s="3">
        <f t="shared" si="3"/>
        <v>175</v>
      </c>
      <c r="Q16" s="3">
        <f t="shared" si="7"/>
        <v>62825</v>
      </c>
    </row>
    <row r="17" spans="1:17" x14ac:dyDescent="0.25">
      <c r="A17" s="15">
        <v>13</v>
      </c>
      <c r="B17" s="4" t="s">
        <v>12</v>
      </c>
      <c r="C17" s="3">
        <v>359</v>
      </c>
      <c r="D17" s="3"/>
      <c r="E17" s="3"/>
      <c r="F17" s="3">
        <f t="shared" si="4"/>
        <v>0</v>
      </c>
      <c r="G17" s="3">
        <f t="shared" si="0"/>
        <v>0</v>
      </c>
      <c r="H17" s="3">
        <v>45</v>
      </c>
      <c r="I17" s="3">
        <v>7</v>
      </c>
      <c r="J17" s="3">
        <f t="shared" si="5"/>
        <v>315</v>
      </c>
      <c r="K17" s="3">
        <f t="shared" si="1"/>
        <v>113085</v>
      </c>
      <c r="L17" s="3"/>
      <c r="M17" s="3"/>
      <c r="N17" s="3">
        <f t="shared" si="6"/>
        <v>0</v>
      </c>
      <c r="O17" s="3">
        <f t="shared" si="2"/>
        <v>45</v>
      </c>
      <c r="P17" s="3">
        <f t="shared" si="3"/>
        <v>315</v>
      </c>
      <c r="Q17" s="3">
        <f t="shared" si="7"/>
        <v>113085</v>
      </c>
    </row>
    <row r="18" spans="1:17" ht="30" x14ac:dyDescent="0.25">
      <c r="A18" s="15">
        <v>14</v>
      </c>
      <c r="B18" s="4" t="s">
        <v>13</v>
      </c>
      <c r="C18" s="3">
        <v>359</v>
      </c>
      <c r="D18" s="3"/>
      <c r="E18" s="3"/>
      <c r="F18" s="3">
        <f t="shared" si="4"/>
        <v>0</v>
      </c>
      <c r="G18" s="3">
        <f t="shared" si="0"/>
        <v>0</v>
      </c>
      <c r="H18" s="3">
        <v>10</v>
      </c>
      <c r="I18" s="3">
        <v>7</v>
      </c>
      <c r="J18" s="3">
        <f t="shared" si="5"/>
        <v>70</v>
      </c>
      <c r="K18" s="3">
        <f t="shared" si="1"/>
        <v>25130</v>
      </c>
      <c r="L18" s="3"/>
      <c r="M18" s="3"/>
      <c r="N18" s="3">
        <f t="shared" si="6"/>
        <v>0</v>
      </c>
      <c r="O18" s="3">
        <f t="shared" si="2"/>
        <v>10</v>
      </c>
      <c r="P18" s="3">
        <f t="shared" si="3"/>
        <v>70</v>
      </c>
      <c r="Q18" s="3">
        <f t="shared" si="7"/>
        <v>25130</v>
      </c>
    </row>
    <row r="19" spans="1:17" ht="30" x14ac:dyDescent="0.25">
      <c r="A19" s="15">
        <v>15</v>
      </c>
      <c r="B19" s="4" t="s">
        <v>15</v>
      </c>
      <c r="C19" s="3">
        <v>359</v>
      </c>
      <c r="D19" s="3"/>
      <c r="E19" s="3"/>
      <c r="F19" s="3">
        <f t="shared" si="4"/>
        <v>0</v>
      </c>
      <c r="G19" s="3">
        <f t="shared" si="0"/>
        <v>0</v>
      </c>
      <c r="H19" s="3">
        <v>10</v>
      </c>
      <c r="I19" s="3">
        <v>7</v>
      </c>
      <c r="J19" s="3">
        <f t="shared" si="5"/>
        <v>70</v>
      </c>
      <c r="K19" s="3">
        <f t="shared" si="1"/>
        <v>25130</v>
      </c>
      <c r="L19" s="3"/>
      <c r="M19" s="3"/>
      <c r="N19" s="3">
        <f t="shared" si="6"/>
        <v>0</v>
      </c>
      <c r="O19" s="3">
        <f t="shared" si="2"/>
        <v>10</v>
      </c>
      <c r="P19" s="3">
        <f t="shared" si="3"/>
        <v>70</v>
      </c>
      <c r="Q19" s="3">
        <f t="shared" si="7"/>
        <v>25130</v>
      </c>
    </row>
    <row r="20" spans="1:17" x14ac:dyDescent="0.25">
      <c r="A20" s="15">
        <v>16</v>
      </c>
      <c r="B20" s="4" t="s">
        <v>16</v>
      </c>
      <c r="C20" s="3">
        <v>359</v>
      </c>
      <c r="D20" s="3"/>
      <c r="E20" s="3"/>
      <c r="F20" s="3">
        <f t="shared" si="4"/>
        <v>0</v>
      </c>
      <c r="G20" s="3">
        <f t="shared" si="0"/>
        <v>0</v>
      </c>
      <c r="H20" s="3">
        <v>20</v>
      </c>
      <c r="I20" s="3">
        <v>7</v>
      </c>
      <c r="J20" s="3">
        <f t="shared" si="5"/>
        <v>140</v>
      </c>
      <c r="K20" s="3">
        <f t="shared" si="1"/>
        <v>50260</v>
      </c>
      <c r="L20" s="3"/>
      <c r="M20" s="3"/>
      <c r="N20" s="3">
        <f t="shared" si="6"/>
        <v>0</v>
      </c>
      <c r="O20" s="3">
        <f t="shared" si="2"/>
        <v>20</v>
      </c>
      <c r="P20" s="3">
        <f t="shared" si="3"/>
        <v>140</v>
      </c>
      <c r="Q20" s="3">
        <f t="shared" si="7"/>
        <v>50260</v>
      </c>
    </row>
    <row r="21" spans="1:17" x14ac:dyDescent="0.25">
      <c r="A21" s="15">
        <v>17</v>
      </c>
      <c r="B21" s="4" t="s">
        <v>17</v>
      </c>
      <c r="C21" s="3">
        <v>359</v>
      </c>
      <c r="D21" s="3"/>
      <c r="E21" s="3"/>
      <c r="F21" s="3">
        <f t="shared" si="4"/>
        <v>0</v>
      </c>
      <c r="G21" s="3">
        <f t="shared" si="0"/>
        <v>0</v>
      </c>
      <c r="H21" s="3">
        <v>10</v>
      </c>
      <c r="I21" s="3">
        <v>7</v>
      </c>
      <c r="J21" s="3">
        <f t="shared" si="5"/>
        <v>70</v>
      </c>
      <c r="K21" s="3">
        <f t="shared" si="1"/>
        <v>25130</v>
      </c>
      <c r="L21" s="3"/>
      <c r="M21" s="3"/>
      <c r="N21" s="3">
        <f t="shared" si="6"/>
        <v>0</v>
      </c>
      <c r="O21" s="3">
        <f t="shared" si="2"/>
        <v>10</v>
      </c>
      <c r="P21" s="3">
        <f t="shared" si="3"/>
        <v>70</v>
      </c>
      <c r="Q21" s="3">
        <f t="shared" si="7"/>
        <v>25130</v>
      </c>
    </row>
    <row r="22" spans="1:17" ht="30" x14ac:dyDescent="0.25">
      <c r="A22" s="15">
        <v>18</v>
      </c>
      <c r="B22" s="4" t="s">
        <v>18</v>
      </c>
      <c r="C22" s="3">
        <v>359</v>
      </c>
      <c r="D22" s="3"/>
      <c r="E22" s="3"/>
      <c r="F22" s="3">
        <f t="shared" si="4"/>
        <v>0</v>
      </c>
      <c r="G22" s="3">
        <f t="shared" si="0"/>
        <v>0</v>
      </c>
      <c r="H22" s="3">
        <v>46</v>
      </c>
      <c r="I22" s="3">
        <v>7</v>
      </c>
      <c r="J22" s="3">
        <f t="shared" si="5"/>
        <v>322</v>
      </c>
      <c r="K22" s="3">
        <f t="shared" si="1"/>
        <v>115598</v>
      </c>
      <c r="L22" s="3"/>
      <c r="M22" s="3"/>
      <c r="N22" s="3">
        <f t="shared" si="6"/>
        <v>0</v>
      </c>
      <c r="O22" s="3">
        <f t="shared" si="2"/>
        <v>46</v>
      </c>
      <c r="P22" s="3">
        <f t="shared" si="3"/>
        <v>322</v>
      </c>
      <c r="Q22" s="3">
        <f t="shared" si="7"/>
        <v>115598</v>
      </c>
    </row>
    <row r="23" spans="1:17" ht="19.5" customHeight="1" x14ac:dyDescent="0.25">
      <c r="A23" s="15">
        <v>19</v>
      </c>
      <c r="B23" s="4" t="s">
        <v>19</v>
      </c>
      <c r="C23" s="3">
        <v>359</v>
      </c>
      <c r="D23" s="3">
        <v>15</v>
      </c>
      <c r="E23" s="3">
        <v>21</v>
      </c>
      <c r="F23" s="3">
        <f t="shared" si="4"/>
        <v>315</v>
      </c>
      <c r="G23" s="3">
        <f t="shared" si="0"/>
        <v>113085</v>
      </c>
      <c r="H23" s="3">
        <v>15</v>
      </c>
      <c r="I23" s="3">
        <v>7</v>
      </c>
      <c r="J23" s="3">
        <f t="shared" si="5"/>
        <v>105</v>
      </c>
      <c r="K23" s="3">
        <f t="shared" si="1"/>
        <v>37695</v>
      </c>
      <c r="L23" s="3"/>
      <c r="M23" s="3"/>
      <c r="N23" s="3">
        <f t="shared" si="6"/>
        <v>0</v>
      </c>
      <c r="O23" s="3">
        <f t="shared" si="2"/>
        <v>30</v>
      </c>
      <c r="P23" s="3">
        <f t="shared" si="3"/>
        <v>420</v>
      </c>
      <c r="Q23" s="3">
        <f t="shared" si="7"/>
        <v>150780</v>
      </c>
    </row>
    <row r="24" spans="1:17" ht="22.5" customHeight="1" x14ac:dyDescent="0.25">
      <c r="A24" s="15">
        <v>20</v>
      </c>
      <c r="B24" s="4" t="s">
        <v>20</v>
      </c>
      <c r="C24" s="3">
        <v>359</v>
      </c>
      <c r="D24" s="3"/>
      <c r="E24" s="3"/>
      <c r="F24" s="3">
        <f t="shared" si="4"/>
        <v>0</v>
      </c>
      <c r="G24" s="3">
        <f t="shared" si="0"/>
        <v>0</v>
      </c>
      <c r="H24" s="3">
        <v>35</v>
      </c>
      <c r="I24" s="3">
        <v>7</v>
      </c>
      <c r="J24" s="3">
        <f t="shared" si="5"/>
        <v>245</v>
      </c>
      <c r="K24" s="3">
        <f t="shared" si="1"/>
        <v>87955</v>
      </c>
      <c r="L24" s="3">
        <v>35</v>
      </c>
      <c r="M24" s="3">
        <v>7</v>
      </c>
      <c r="N24" s="3">
        <f t="shared" si="6"/>
        <v>245</v>
      </c>
      <c r="O24" s="3">
        <f t="shared" si="2"/>
        <v>70</v>
      </c>
      <c r="P24" s="3">
        <f t="shared" si="3"/>
        <v>490</v>
      </c>
      <c r="Q24" s="3">
        <f t="shared" si="7"/>
        <v>175910</v>
      </c>
    </row>
    <row r="25" spans="1:17" ht="15" customHeight="1" x14ac:dyDescent="0.25">
      <c r="A25" s="15">
        <v>21</v>
      </c>
      <c r="B25" s="4" t="s">
        <v>14</v>
      </c>
      <c r="C25" s="3">
        <v>359</v>
      </c>
      <c r="D25" s="3"/>
      <c r="E25" s="3"/>
      <c r="F25" s="3">
        <f t="shared" si="4"/>
        <v>0</v>
      </c>
      <c r="G25" s="3">
        <f t="shared" si="0"/>
        <v>0</v>
      </c>
      <c r="H25" s="3">
        <v>5</v>
      </c>
      <c r="I25" s="3">
        <v>7</v>
      </c>
      <c r="J25" s="3">
        <f t="shared" si="5"/>
        <v>35</v>
      </c>
      <c r="K25" s="3">
        <f t="shared" si="1"/>
        <v>12565</v>
      </c>
      <c r="L25" s="3"/>
      <c r="M25" s="3"/>
      <c r="N25" s="3">
        <f t="shared" si="6"/>
        <v>0</v>
      </c>
      <c r="O25" s="3">
        <f t="shared" si="2"/>
        <v>5</v>
      </c>
      <c r="P25" s="3">
        <f t="shared" si="3"/>
        <v>35</v>
      </c>
      <c r="Q25" s="3">
        <f t="shared" si="7"/>
        <v>12565</v>
      </c>
    </row>
    <row r="26" spans="1:17" x14ac:dyDescent="0.25">
      <c r="A26" s="15">
        <v>22</v>
      </c>
      <c r="B26" s="4" t="s">
        <v>21</v>
      </c>
      <c r="C26" s="3">
        <v>359</v>
      </c>
      <c r="D26" s="3"/>
      <c r="E26" s="3"/>
      <c r="F26" s="3">
        <f t="shared" si="4"/>
        <v>0</v>
      </c>
      <c r="G26" s="3">
        <f t="shared" si="0"/>
        <v>0</v>
      </c>
      <c r="H26" s="3">
        <v>15</v>
      </c>
      <c r="I26" s="3">
        <v>7</v>
      </c>
      <c r="J26" s="3">
        <f t="shared" si="5"/>
        <v>105</v>
      </c>
      <c r="K26" s="3">
        <f t="shared" si="1"/>
        <v>37695</v>
      </c>
      <c r="L26" s="3"/>
      <c r="M26" s="3"/>
      <c r="N26" s="3">
        <f t="shared" si="6"/>
        <v>0</v>
      </c>
      <c r="O26" s="3">
        <f t="shared" si="2"/>
        <v>15</v>
      </c>
      <c r="P26" s="3">
        <f t="shared" si="3"/>
        <v>105</v>
      </c>
      <c r="Q26" s="3">
        <f t="shared" si="7"/>
        <v>37695</v>
      </c>
    </row>
    <row r="27" spans="1:17" ht="30" x14ac:dyDescent="0.25">
      <c r="A27" s="15">
        <v>23</v>
      </c>
      <c r="B27" s="4" t="s">
        <v>38</v>
      </c>
      <c r="C27" s="3">
        <v>359</v>
      </c>
      <c r="D27" s="3"/>
      <c r="E27" s="3"/>
      <c r="F27" s="3"/>
      <c r="G27" s="3"/>
      <c r="H27" s="3">
        <v>45</v>
      </c>
      <c r="I27" s="3">
        <v>7</v>
      </c>
      <c r="J27" s="3">
        <f t="shared" si="5"/>
        <v>315</v>
      </c>
      <c r="K27" s="3">
        <f t="shared" si="1"/>
        <v>113085</v>
      </c>
      <c r="L27" s="3">
        <v>45</v>
      </c>
      <c r="M27" s="3">
        <v>7</v>
      </c>
      <c r="N27" s="3">
        <f t="shared" si="6"/>
        <v>315</v>
      </c>
      <c r="O27" s="3">
        <f t="shared" si="2"/>
        <v>90</v>
      </c>
      <c r="P27" s="3">
        <f t="shared" si="3"/>
        <v>630</v>
      </c>
      <c r="Q27" s="3">
        <f t="shared" si="7"/>
        <v>226170</v>
      </c>
    </row>
    <row r="28" spans="1:17" x14ac:dyDescent="0.25">
      <c r="A28" s="15"/>
      <c r="B28" s="4" t="s">
        <v>39</v>
      </c>
      <c r="C28" s="3">
        <v>359</v>
      </c>
      <c r="D28" s="3"/>
      <c r="E28" s="3"/>
      <c r="F28" s="3"/>
      <c r="G28" s="3"/>
      <c r="H28" s="3">
        <v>45</v>
      </c>
      <c r="I28" s="3">
        <v>7</v>
      </c>
      <c r="J28" s="3">
        <f t="shared" si="5"/>
        <v>315</v>
      </c>
      <c r="K28" s="3">
        <f t="shared" si="1"/>
        <v>113085</v>
      </c>
      <c r="L28" s="3"/>
      <c r="M28" s="3"/>
      <c r="N28" s="3">
        <f t="shared" si="6"/>
        <v>0</v>
      </c>
      <c r="O28" s="3">
        <f t="shared" si="2"/>
        <v>45</v>
      </c>
      <c r="P28" s="3">
        <f t="shared" si="3"/>
        <v>315</v>
      </c>
      <c r="Q28" s="3">
        <f t="shared" si="7"/>
        <v>113085</v>
      </c>
    </row>
    <row r="29" spans="1:17" x14ac:dyDescent="0.25">
      <c r="A29" s="15"/>
      <c r="B29" s="4" t="s">
        <v>35</v>
      </c>
      <c r="C29" s="3"/>
      <c r="D29" s="3">
        <f>SUM(D5:D28)</f>
        <v>35</v>
      </c>
      <c r="E29" s="3">
        <f t="shared" ref="E29:Q29" si="8">SUM(E5:E28)</f>
        <v>42</v>
      </c>
      <c r="F29" s="3">
        <f t="shared" si="8"/>
        <v>735</v>
      </c>
      <c r="G29" s="3">
        <f t="shared" si="8"/>
        <v>263865</v>
      </c>
      <c r="H29" s="3">
        <f t="shared" si="8"/>
        <v>571</v>
      </c>
      <c r="I29" s="3">
        <f t="shared" si="8"/>
        <v>168</v>
      </c>
      <c r="J29" s="3">
        <f t="shared" si="8"/>
        <v>3997</v>
      </c>
      <c r="K29" s="3">
        <f t="shared" si="8"/>
        <v>1434923</v>
      </c>
      <c r="L29" s="3">
        <f t="shared" si="8"/>
        <v>80</v>
      </c>
      <c r="M29" s="3">
        <f t="shared" si="8"/>
        <v>14</v>
      </c>
      <c r="N29" s="3">
        <f t="shared" si="8"/>
        <v>560</v>
      </c>
      <c r="O29" s="3">
        <f t="shared" si="8"/>
        <v>686</v>
      </c>
      <c r="P29" s="3">
        <f t="shared" si="8"/>
        <v>5292</v>
      </c>
      <c r="Q29" s="3">
        <f t="shared" si="8"/>
        <v>1899828</v>
      </c>
    </row>
    <row r="30" spans="1:17" ht="30" x14ac:dyDescent="0.25">
      <c r="A30" s="15">
        <v>26</v>
      </c>
      <c r="B30" s="4" t="s">
        <v>22</v>
      </c>
      <c r="C30" s="3">
        <v>359</v>
      </c>
      <c r="D30" s="3">
        <v>56</v>
      </c>
      <c r="E30" s="3">
        <v>21</v>
      </c>
      <c r="F30" s="3">
        <f t="shared" si="4"/>
        <v>1176</v>
      </c>
      <c r="G30" s="3">
        <f>F30*C30</f>
        <v>422184</v>
      </c>
      <c r="H30" s="3"/>
      <c r="I30" s="3"/>
      <c r="J30" s="3">
        <f t="shared" si="5"/>
        <v>0</v>
      </c>
      <c r="K30" s="3">
        <f>H30*I30</f>
        <v>0</v>
      </c>
      <c r="L30" s="3"/>
      <c r="M30" s="3"/>
      <c r="N30" s="3">
        <f>L30*M30</f>
        <v>0</v>
      </c>
      <c r="O30" s="3">
        <f>D30+H30+L30</f>
        <v>56</v>
      </c>
      <c r="P30" s="3">
        <f>F30+J30+N30</f>
        <v>1176</v>
      </c>
      <c r="Q30" s="3">
        <f>P30*359</f>
        <v>422184</v>
      </c>
    </row>
    <row r="31" spans="1:17" ht="30" x14ac:dyDescent="0.25">
      <c r="A31" s="15">
        <v>27</v>
      </c>
      <c r="B31" s="4" t="s">
        <v>23</v>
      </c>
      <c r="C31" s="3">
        <v>359</v>
      </c>
      <c r="D31" s="3">
        <v>28</v>
      </c>
      <c r="E31" s="3">
        <v>21</v>
      </c>
      <c r="F31" s="3">
        <f t="shared" si="4"/>
        <v>588</v>
      </c>
      <c r="G31" s="3">
        <f>F31*C31</f>
        <v>211092</v>
      </c>
      <c r="H31" s="3"/>
      <c r="I31" s="3"/>
      <c r="J31" s="3">
        <f t="shared" si="5"/>
        <v>0</v>
      </c>
      <c r="K31" s="3">
        <f>H31*I31</f>
        <v>0</v>
      </c>
      <c r="L31" s="3">
        <v>20</v>
      </c>
      <c r="M31" s="3">
        <v>7</v>
      </c>
      <c r="N31" s="3">
        <f>L31*M31</f>
        <v>140</v>
      </c>
      <c r="O31" s="3">
        <f>D31+H31+L31</f>
        <v>48</v>
      </c>
      <c r="P31" s="3">
        <f>F31+J31+N31</f>
        <v>728</v>
      </c>
      <c r="Q31" s="3">
        <f>P31*359</f>
        <v>261352</v>
      </c>
    </row>
    <row r="32" spans="1:17" x14ac:dyDescent="0.25">
      <c r="A32" s="15"/>
      <c r="B32" s="4" t="s">
        <v>34</v>
      </c>
      <c r="C32" s="3"/>
      <c r="D32" s="3"/>
      <c r="E32" s="3">
        <f>SUM(E30:E31)</f>
        <v>42</v>
      </c>
      <c r="F32" s="3">
        <f>SUM(F30:F31)</f>
        <v>1764</v>
      </c>
      <c r="G32" s="3">
        <f t="shared" ref="G32:Q32" si="9">SUM(G30:G31)</f>
        <v>633276</v>
      </c>
      <c r="H32" s="3">
        <f t="shared" si="9"/>
        <v>0</v>
      </c>
      <c r="I32" s="3">
        <f t="shared" si="9"/>
        <v>0</v>
      </c>
      <c r="J32" s="3">
        <f t="shared" si="9"/>
        <v>0</v>
      </c>
      <c r="K32" s="3">
        <f t="shared" si="9"/>
        <v>0</v>
      </c>
      <c r="L32" s="3">
        <f t="shared" si="9"/>
        <v>20</v>
      </c>
      <c r="M32" s="3">
        <f t="shared" si="9"/>
        <v>7</v>
      </c>
      <c r="N32" s="3">
        <f t="shared" si="9"/>
        <v>140</v>
      </c>
      <c r="O32" s="3">
        <f t="shared" si="9"/>
        <v>104</v>
      </c>
      <c r="P32" s="3">
        <f t="shared" si="9"/>
        <v>1904</v>
      </c>
      <c r="Q32" s="3">
        <f t="shared" si="9"/>
        <v>683536</v>
      </c>
    </row>
    <row r="33" spans="1:17" x14ac:dyDescent="0.25">
      <c r="A33" s="15"/>
      <c r="B33" s="4" t="s">
        <v>32</v>
      </c>
      <c r="C33" s="3">
        <v>359</v>
      </c>
      <c r="D33" s="3"/>
      <c r="E33" s="3">
        <f>E29+E32</f>
        <v>84</v>
      </c>
      <c r="F33" s="3">
        <f t="shared" ref="F33:Q33" si="10">F29+F32</f>
        <v>2499</v>
      </c>
      <c r="G33" s="3">
        <f t="shared" si="10"/>
        <v>897141</v>
      </c>
      <c r="H33" s="3">
        <f t="shared" si="10"/>
        <v>571</v>
      </c>
      <c r="I33" s="3">
        <f t="shared" si="10"/>
        <v>168</v>
      </c>
      <c r="J33" s="3">
        <f t="shared" si="10"/>
        <v>3997</v>
      </c>
      <c r="K33" s="3">
        <f t="shared" si="10"/>
        <v>1434923</v>
      </c>
      <c r="L33" s="3">
        <f t="shared" si="10"/>
        <v>100</v>
      </c>
      <c r="M33" s="3">
        <f t="shared" si="10"/>
        <v>21</v>
      </c>
      <c r="N33" s="3">
        <f t="shared" si="10"/>
        <v>700</v>
      </c>
      <c r="O33" s="3">
        <f t="shared" si="10"/>
        <v>790</v>
      </c>
      <c r="P33" s="3">
        <f t="shared" si="10"/>
        <v>7196</v>
      </c>
      <c r="Q33" s="3">
        <f t="shared" si="10"/>
        <v>2583364</v>
      </c>
    </row>
    <row r="34" spans="1:17" x14ac:dyDescent="0.25">
      <c r="A34" s="15"/>
      <c r="B34" s="4" t="s">
        <v>24</v>
      </c>
      <c r="C34" s="3">
        <v>359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</sheetData>
  <mergeCells count="7">
    <mergeCell ref="O2:Q2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topLeftCell="B1" workbookViewId="0">
      <pane ySplit="5" topLeftCell="A21" activePane="bottomLeft" state="frozen"/>
      <selection pane="bottomLeft" activeCell="C25" sqref="C25"/>
    </sheetView>
  </sheetViews>
  <sheetFormatPr defaultRowHeight="15" x14ac:dyDescent="0.25"/>
  <cols>
    <col min="1" max="1" width="6.5703125" customWidth="1"/>
    <col min="2" max="2" width="31.42578125" style="7" customWidth="1"/>
    <col min="3" max="3" width="9.5703125" style="7" customWidth="1"/>
    <col min="4" max="4" width="13.42578125" style="7" customWidth="1"/>
    <col min="5" max="5" width="13.85546875" style="7" customWidth="1"/>
    <col min="6" max="6" width="9.140625" style="7" customWidth="1"/>
    <col min="7" max="8" width="10.85546875" style="7" customWidth="1"/>
    <col min="9" max="10" width="10.140625" style="7" customWidth="1"/>
    <col min="11" max="12" width="10.5703125" style="7" customWidth="1"/>
    <col min="13" max="14" width="9.42578125" style="7" customWidth="1"/>
    <col min="15" max="15" width="10.28515625" style="7" customWidth="1"/>
    <col min="16" max="16" width="10.140625" style="7" customWidth="1"/>
    <col min="17" max="18" width="9.140625" style="7"/>
    <col min="19" max="19" width="10.85546875" style="7" customWidth="1"/>
    <col min="20" max="20" width="11.28515625" style="7" customWidth="1"/>
    <col min="21" max="21" width="17.7109375" style="7" customWidth="1"/>
    <col min="22" max="22" width="13" style="7" customWidth="1"/>
    <col min="23" max="23" width="14.28515625" style="7" customWidth="1"/>
    <col min="24" max="25" width="9.140625" style="7"/>
    <col min="26" max="26" width="18.140625" style="7" customWidth="1"/>
  </cols>
  <sheetData>
    <row r="1" spans="1:26" x14ac:dyDescent="0.25">
      <c r="D1" s="3"/>
      <c r="E1" s="36" t="s">
        <v>40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  <c r="V1" s="37"/>
      <c r="W1" s="39" t="s">
        <v>67</v>
      </c>
      <c r="X1" s="40" t="s">
        <v>48</v>
      </c>
      <c r="Y1" s="40" t="s">
        <v>47</v>
      </c>
      <c r="Z1" s="40" t="s">
        <v>46</v>
      </c>
    </row>
    <row r="2" spans="1:26" x14ac:dyDescent="0.25">
      <c r="A2" s="16" t="s">
        <v>30</v>
      </c>
      <c r="B2" s="18" t="s">
        <v>29</v>
      </c>
      <c r="C2" s="34" t="s">
        <v>69</v>
      </c>
      <c r="D2" s="35" t="s">
        <v>43</v>
      </c>
      <c r="E2" s="37"/>
      <c r="F2" s="38" t="s">
        <v>54</v>
      </c>
      <c r="G2" s="38"/>
      <c r="H2" s="38"/>
      <c r="I2" s="38"/>
      <c r="J2" s="35" t="s">
        <v>74</v>
      </c>
      <c r="K2" s="36"/>
      <c r="L2" s="36"/>
      <c r="M2" s="36"/>
      <c r="N2" s="35" t="s">
        <v>55</v>
      </c>
      <c r="O2" s="36"/>
      <c r="P2" s="36"/>
      <c r="Q2" s="36"/>
      <c r="R2" s="44" t="s">
        <v>40</v>
      </c>
      <c r="S2" s="44"/>
      <c r="T2" s="44"/>
      <c r="U2" s="37"/>
      <c r="V2" s="37"/>
      <c r="W2" s="39"/>
      <c r="X2" s="40"/>
      <c r="Y2" s="40"/>
      <c r="Z2" s="40"/>
    </row>
    <row r="3" spans="1:26" ht="39" customHeight="1" x14ac:dyDescent="0.3">
      <c r="A3" s="32"/>
      <c r="B3" s="33"/>
      <c r="C3" s="34"/>
      <c r="D3" s="41" t="s">
        <v>41</v>
      </c>
      <c r="E3" s="42"/>
      <c r="F3" s="43" t="s">
        <v>42</v>
      </c>
      <c r="G3" s="43"/>
      <c r="H3" s="43"/>
      <c r="I3" s="43"/>
      <c r="J3" s="8"/>
      <c r="K3" s="9"/>
      <c r="L3" s="9"/>
      <c r="M3" s="9"/>
      <c r="N3" s="8"/>
      <c r="O3" s="9"/>
      <c r="P3" s="9"/>
      <c r="Q3" s="9"/>
      <c r="R3" s="46" t="s">
        <v>28</v>
      </c>
      <c r="S3" s="47"/>
      <c r="T3" s="47"/>
      <c r="U3" s="45" t="s">
        <v>45</v>
      </c>
      <c r="V3" s="45"/>
      <c r="W3" s="39"/>
      <c r="X3" s="40"/>
      <c r="Y3" s="40"/>
      <c r="Z3" s="40"/>
    </row>
    <row r="4" spans="1:26" ht="48.75" customHeight="1" x14ac:dyDescent="0.25">
      <c r="A4" s="17"/>
      <c r="B4" s="19"/>
      <c r="C4" s="34"/>
      <c r="D4" s="10" t="s">
        <v>68</v>
      </c>
      <c r="E4" s="10" t="s">
        <v>26</v>
      </c>
      <c r="F4" s="5" t="s">
        <v>37</v>
      </c>
      <c r="G4" s="5" t="s">
        <v>25</v>
      </c>
      <c r="H4" s="5" t="s">
        <v>26</v>
      </c>
      <c r="I4" s="5" t="s">
        <v>27</v>
      </c>
      <c r="J4" s="5" t="s">
        <v>66</v>
      </c>
      <c r="K4" s="5" t="s">
        <v>25</v>
      </c>
      <c r="L4" s="5" t="s">
        <v>26</v>
      </c>
      <c r="M4" s="5" t="s">
        <v>27</v>
      </c>
      <c r="N4" s="5" t="s">
        <v>37</v>
      </c>
      <c r="O4" s="5" t="s">
        <v>25</v>
      </c>
      <c r="P4" s="5" t="s">
        <v>26</v>
      </c>
      <c r="Q4" s="5" t="s">
        <v>27</v>
      </c>
      <c r="R4" s="5" t="s">
        <v>72</v>
      </c>
      <c r="S4" s="5" t="s">
        <v>26</v>
      </c>
      <c r="T4" s="5" t="s">
        <v>70</v>
      </c>
      <c r="U4" s="5" t="s">
        <v>51</v>
      </c>
      <c r="V4" s="5" t="s">
        <v>52</v>
      </c>
      <c r="W4" s="39"/>
      <c r="X4" s="40"/>
      <c r="Y4" s="40"/>
      <c r="Z4" s="40"/>
    </row>
    <row r="5" spans="1:26" ht="12" customHeight="1" x14ac:dyDescent="0.25">
      <c r="A5" s="2">
        <v>1</v>
      </c>
      <c r="B5" s="6">
        <v>2</v>
      </c>
      <c r="C5" s="11">
        <v>3</v>
      </c>
      <c r="D5" s="8"/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</row>
    <row r="6" spans="1:26" ht="33" customHeight="1" x14ac:dyDescent="0.25">
      <c r="A6" s="1">
        <v>1</v>
      </c>
      <c r="B6" s="4" t="s">
        <v>0</v>
      </c>
      <c r="C6" s="12">
        <v>359</v>
      </c>
      <c r="D6" s="3">
        <f>'Субсидия ОБ+МБ'!E5</f>
        <v>25</v>
      </c>
      <c r="E6" s="3">
        <f>D6*21</f>
        <v>525</v>
      </c>
      <c r="F6" s="3"/>
      <c r="G6" s="3"/>
      <c r="H6" s="3">
        <f>G6*F6</f>
        <v>0</v>
      </c>
      <c r="I6" s="3">
        <f>C6*H6</f>
        <v>0</v>
      </c>
      <c r="J6" s="3">
        <v>20</v>
      </c>
      <c r="K6" s="3">
        <v>7</v>
      </c>
      <c r="L6" s="3">
        <f>J6*K6</f>
        <v>140</v>
      </c>
      <c r="M6" s="3">
        <f>C6*L6</f>
        <v>50260</v>
      </c>
      <c r="N6" s="3"/>
      <c r="O6" s="3"/>
      <c r="P6" s="3"/>
      <c r="Q6" s="3"/>
      <c r="R6" s="3">
        <f>D6+F6+J6+N6</f>
        <v>45</v>
      </c>
      <c r="S6" s="3">
        <f>E6+H6+L6+P6</f>
        <v>665</v>
      </c>
      <c r="T6" s="3">
        <f>S6*C6</f>
        <v>238735</v>
      </c>
      <c r="U6" s="3">
        <f>'Субсидия ОБ+МБ'!H5</f>
        <v>113085</v>
      </c>
      <c r="V6" s="3">
        <f>T6-U6</f>
        <v>125650</v>
      </c>
      <c r="W6" s="3">
        <f>S6*2</f>
        <v>1330</v>
      </c>
      <c r="X6" s="3">
        <f>Y6-W6</f>
        <v>8890</v>
      </c>
      <c r="Y6" s="3">
        <v>10220</v>
      </c>
      <c r="Z6" s="3">
        <f>V6+W6+X6</f>
        <v>135870</v>
      </c>
    </row>
    <row r="7" spans="1:26" ht="45" customHeight="1" x14ac:dyDescent="0.25">
      <c r="A7" s="1">
        <v>2</v>
      </c>
      <c r="B7" s="4" t="s">
        <v>1</v>
      </c>
      <c r="C7" s="12">
        <v>359</v>
      </c>
      <c r="D7" s="3">
        <f>'Субсидия ОБ+МБ'!E6</f>
        <v>20</v>
      </c>
      <c r="E7" s="3">
        <f t="shared" ref="E7:E29" si="0">D7*21</f>
        <v>420</v>
      </c>
      <c r="F7" s="3"/>
      <c r="G7" s="3"/>
      <c r="H7" s="3">
        <f t="shared" ref="H7:H32" si="1">G7*F7</f>
        <v>0</v>
      </c>
      <c r="I7" s="3">
        <f t="shared" ref="I7:I29" si="2">C7*H7</f>
        <v>0</v>
      </c>
      <c r="J7" s="3">
        <v>20</v>
      </c>
      <c r="K7" s="3">
        <v>7</v>
      </c>
      <c r="L7" s="3">
        <f t="shared" ref="L7:L29" si="3">J7*K7</f>
        <v>140</v>
      </c>
      <c r="M7" s="3">
        <f t="shared" ref="M7:M29" si="4">C7*L7</f>
        <v>50260</v>
      </c>
      <c r="N7" s="3"/>
      <c r="O7" s="3"/>
      <c r="P7" s="3"/>
      <c r="Q7" s="3"/>
      <c r="R7" s="3">
        <f t="shared" ref="R7:R32" si="5">D7+F7+J7+N7</f>
        <v>40</v>
      </c>
      <c r="S7" s="3">
        <f t="shared" ref="S7:S29" si="6">E7+H7+L7+P7</f>
        <v>560</v>
      </c>
      <c r="T7" s="3">
        <f t="shared" ref="T7:T29" si="7">S7*C7</f>
        <v>201040</v>
      </c>
      <c r="U7" s="3">
        <f>'Субсидия ОБ+МБ'!H6</f>
        <v>90468</v>
      </c>
      <c r="V7" s="3">
        <f t="shared" ref="V7:V29" si="8">T7-U7</f>
        <v>110572</v>
      </c>
      <c r="W7" s="3">
        <f t="shared" ref="W7:W29" si="9">S7*2</f>
        <v>1120</v>
      </c>
      <c r="X7" s="3">
        <f t="shared" ref="X7:X29" si="10">Y7-W7</f>
        <v>9710</v>
      </c>
      <c r="Y7" s="3">
        <v>10830</v>
      </c>
      <c r="Z7" s="3">
        <f t="shared" ref="Z7:Z29" si="11">V7+W7+X7</f>
        <v>121402</v>
      </c>
    </row>
    <row r="8" spans="1:26" ht="30" x14ac:dyDescent="0.25">
      <c r="A8" s="1">
        <v>3</v>
      </c>
      <c r="B8" s="4" t="s">
        <v>2</v>
      </c>
      <c r="C8" s="12">
        <v>359</v>
      </c>
      <c r="D8" s="3">
        <f>'Субсидия ОБ+МБ'!E7</f>
        <v>45</v>
      </c>
      <c r="E8" s="3">
        <f t="shared" si="0"/>
        <v>945</v>
      </c>
      <c r="F8" s="3"/>
      <c r="G8" s="3"/>
      <c r="H8" s="3">
        <f t="shared" si="1"/>
        <v>0</v>
      </c>
      <c r="I8" s="3">
        <f t="shared" si="2"/>
        <v>0</v>
      </c>
      <c r="J8" s="3">
        <v>35</v>
      </c>
      <c r="K8" s="3">
        <v>7</v>
      </c>
      <c r="L8" s="3">
        <f t="shared" si="3"/>
        <v>245</v>
      </c>
      <c r="M8" s="3">
        <f t="shared" si="4"/>
        <v>87955</v>
      </c>
      <c r="N8" s="3"/>
      <c r="O8" s="3"/>
      <c r="P8" s="3"/>
      <c r="Q8" s="3"/>
      <c r="R8" s="3">
        <f t="shared" si="5"/>
        <v>80</v>
      </c>
      <c r="S8" s="3">
        <f t="shared" si="6"/>
        <v>1190</v>
      </c>
      <c r="T8" s="3">
        <f t="shared" si="7"/>
        <v>427210</v>
      </c>
      <c r="U8" s="3">
        <f>'Субсидия ОБ+МБ'!H7</f>
        <v>203553</v>
      </c>
      <c r="V8" s="3">
        <f t="shared" si="8"/>
        <v>223657</v>
      </c>
      <c r="W8" s="3">
        <f t="shared" si="9"/>
        <v>2380</v>
      </c>
      <c r="X8" s="3">
        <f t="shared" si="10"/>
        <v>14900</v>
      </c>
      <c r="Y8" s="3">
        <v>17280</v>
      </c>
      <c r="Z8" s="3">
        <f t="shared" si="11"/>
        <v>240937</v>
      </c>
    </row>
    <row r="9" spans="1:26" ht="30" x14ac:dyDescent="0.25">
      <c r="A9" s="1">
        <v>4</v>
      </c>
      <c r="B9" s="4" t="s">
        <v>3</v>
      </c>
      <c r="C9" s="12">
        <v>359</v>
      </c>
      <c r="D9" s="3">
        <f>'Субсидия ОБ+МБ'!E8</f>
        <v>10</v>
      </c>
      <c r="E9" s="3">
        <f t="shared" si="0"/>
        <v>210</v>
      </c>
      <c r="F9" s="3"/>
      <c r="G9" s="3"/>
      <c r="H9" s="3">
        <f t="shared" si="1"/>
        <v>0</v>
      </c>
      <c r="I9" s="3">
        <f t="shared" si="2"/>
        <v>0</v>
      </c>
      <c r="J9" s="3">
        <v>10</v>
      </c>
      <c r="K9" s="3">
        <v>7</v>
      </c>
      <c r="L9" s="3">
        <f t="shared" si="3"/>
        <v>70</v>
      </c>
      <c r="M9" s="3">
        <f t="shared" si="4"/>
        <v>25130</v>
      </c>
      <c r="N9" s="3"/>
      <c r="O9" s="3"/>
      <c r="P9" s="3"/>
      <c r="Q9" s="3"/>
      <c r="R9" s="3">
        <f t="shared" si="5"/>
        <v>20</v>
      </c>
      <c r="S9" s="3">
        <f t="shared" si="6"/>
        <v>280</v>
      </c>
      <c r="T9" s="3">
        <f t="shared" si="7"/>
        <v>100520</v>
      </c>
      <c r="U9" s="3">
        <f>'Субсидия ОБ+МБ'!H8</f>
        <v>45234</v>
      </c>
      <c r="V9" s="3">
        <f t="shared" si="8"/>
        <v>55286</v>
      </c>
      <c r="W9" s="3">
        <f t="shared" si="9"/>
        <v>560</v>
      </c>
      <c r="X9" s="3">
        <f t="shared" si="10"/>
        <v>5000</v>
      </c>
      <c r="Y9" s="3">
        <v>5560</v>
      </c>
      <c r="Z9" s="3">
        <f t="shared" si="11"/>
        <v>60846</v>
      </c>
    </row>
    <row r="10" spans="1:26" x14ac:dyDescent="0.25">
      <c r="A10" s="1">
        <v>5</v>
      </c>
      <c r="B10" s="4" t="s">
        <v>4</v>
      </c>
      <c r="C10" s="12">
        <v>359</v>
      </c>
      <c r="D10" s="3">
        <f>'Субсидия ОБ+МБ'!E9</f>
        <v>30</v>
      </c>
      <c r="E10" s="3">
        <f t="shared" si="0"/>
        <v>630</v>
      </c>
      <c r="F10" s="3">
        <v>20</v>
      </c>
      <c r="G10" s="3">
        <v>21</v>
      </c>
      <c r="H10" s="3">
        <f t="shared" si="1"/>
        <v>420</v>
      </c>
      <c r="I10" s="3">
        <f t="shared" si="2"/>
        <v>150780</v>
      </c>
      <c r="J10" s="3">
        <v>30</v>
      </c>
      <c r="K10" s="3">
        <v>7</v>
      </c>
      <c r="L10" s="3">
        <f t="shared" si="3"/>
        <v>210</v>
      </c>
      <c r="M10" s="3">
        <f t="shared" si="4"/>
        <v>75390</v>
      </c>
      <c r="N10" s="3"/>
      <c r="O10" s="3"/>
      <c r="P10" s="3"/>
      <c r="Q10" s="3"/>
      <c r="R10" s="3">
        <f t="shared" si="5"/>
        <v>80</v>
      </c>
      <c r="S10" s="3">
        <f t="shared" si="6"/>
        <v>1260</v>
      </c>
      <c r="T10" s="3">
        <f t="shared" si="7"/>
        <v>452340</v>
      </c>
      <c r="U10" s="3">
        <f>'Субсидия ОБ+МБ'!H9</f>
        <v>135702</v>
      </c>
      <c r="V10" s="3">
        <f t="shared" si="8"/>
        <v>316638</v>
      </c>
      <c r="W10" s="3">
        <f t="shared" si="9"/>
        <v>2520</v>
      </c>
      <c r="X10" s="3">
        <f t="shared" si="10"/>
        <v>111540</v>
      </c>
      <c r="Y10" s="3">
        <v>114060</v>
      </c>
      <c r="Z10" s="3">
        <f t="shared" si="11"/>
        <v>430698</v>
      </c>
    </row>
    <row r="11" spans="1:26" ht="43.5" customHeight="1" x14ac:dyDescent="0.25">
      <c r="A11" s="1">
        <v>6</v>
      </c>
      <c r="B11" s="4" t="s">
        <v>5</v>
      </c>
      <c r="C11" s="12">
        <v>359</v>
      </c>
      <c r="D11" s="3">
        <f>'Субсидия ОБ+МБ'!E10</f>
        <v>30</v>
      </c>
      <c r="E11" s="3">
        <f t="shared" si="0"/>
        <v>630</v>
      </c>
      <c r="F11" s="3"/>
      <c r="G11" s="3"/>
      <c r="H11" s="3">
        <f t="shared" si="1"/>
        <v>0</v>
      </c>
      <c r="I11" s="3">
        <f t="shared" si="2"/>
        <v>0</v>
      </c>
      <c r="J11" s="3">
        <v>30</v>
      </c>
      <c r="K11" s="3">
        <v>7</v>
      </c>
      <c r="L11" s="3">
        <f t="shared" si="3"/>
        <v>210</v>
      </c>
      <c r="M11" s="3">
        <f t="shared" si="4"/>
        <v>75390</v>
      </c>
      <c r="N11" s="3"/>
      <c r="O11" s="3"/>
      <c r="P11" s="3"/>
      <c r="Q11" s="3"/>
      <c r="R11" s="3">
        <f t="shared" si="5"/>
        <v>60</v>
      </c>
      <c r="S11" s="3">
        <f t="shared" si="6"/>
        <v>840</v>
      </c>
      <c r="T11" s="3">
        <f t="shared" si="7"/>
        <v>301560</v>
      </c>
      <c r="U11" s="3">
        <f>'Субсидия ОБ+МБ'!H10</f>
        <v>135702</v>
      </c>
      <c r="V11" s="3">
        <f t="shared" si="8"/>
        <v>165858</v>
      </c>
      <c r="W11" s="3">
        <f t="shared" si="9"/>
        <v>1680</v>
      </c>
      <c r="X11" s="3">
        <f t="shared" si="10"/>
        <v>10210</v>
      </c>
      <c r="Y11" s="3">
        <v>11890</v>
      </c>
      <c r="Z11" s="3">
        <f t="shared" si="11"/>
        <v>177748</v>
      </c>
    </row>
    <row r="12" spans="1:26" ht="30" x14ac:dyDescent="0.25">
      <c r="A12" s="1">
        <v>7</v>
      </c>
      <c r="B12" s="4" t="s">
        <v>6</v>
      </c>
      <c r="C12" s="12">
        <v>359</v>
      </c>
      <c r="D12" s="3">
        <f>'Субсидия ОБ+МБ'!E11</f>
        <v>39</v>
      </c>
      <c r="E12" s="3">
        <f t="shared" si="0"/>
        <v>819</v>
      </c>
      <c r="F12" s="3"/>
      <c r="G12" s="3"/>
      <c r="H12" s="3">
        <f t="shared" si="1"/>
        <v>0</v>
      </c>
      <c r="I12" s="3">
        <f t="shared" si="2"/>
        <v>0</v>
      </c>
      <c r="J12" s="3">
        <v>30</v>
      </c>
      <c r="K12" s="3">
        <v>7</v>
      </c>
      <c r="L12" s="3">
        <f t="shared" si="3"/>
        <v>210</v>
      </c>
      <c r="M12" s="3">
        <f t="shared" si="4"/>
        <v>75390</v>
      </c>
      <c r="N12" s="3"/>
      <c r="O12" s="3"/>
      <c r="P12" s="3"/>
      <c r="Q12" s="3"/>
      <c r="R12" s="3">
        <f t="shared" si="5"/>
        <v>69</v>
      </c>
      <c r="S12" s="3">
        <f t="shared" si="6"/>
        <v>1029</v>
      </c>
      <c r="T12" s="3">
        <f t="shared" si="7"/>
        <v>369411</v>
      </c>
      <c r="U12" s="3">
        <f>'Субсидия ОБ+МБ'!H11</f>
        <v>176412.6</v>
      </c>
      <c r="V12" s="3">
        <f t="shared" si="8"/>
        <v>192998.39999999999</v>
      </c>
      <c r="W12" s="3">
        <f t="shared" si="9"/>
        <v>2058</v>
      </c>
      <c r="X12" s="3">
        <f t="shared" si="10"/>
        <v>12382</v>
      </c>
      <c r="Y12" s="3">
        <v>14440</v>
      </c>
      <c r="Z12" s="3">
        <f t="shared" si="11"/>
        <v>207438.4</v>
      </c>
    </row>
    <row r="13" spans="1:26" ht="30" x14ac:dyDescent="0.25">
      <c r="A13" s="1">
        <v>8</v>
      </c>
      <c r="B13" s="4" t="s">
        <v>7</v>
      </c>
      <c r="C13" s="12">
        <v>359</v>
      </c>
      <c r="D13" s="3">
        <f>'Субсидия ОБ+МБ'!E12</f>
        <v>30</v>
      </c>
      <c r="E13" s="3">
        <f t="shared" si="0"/>
        <v>630</v>
      </c>
      <c r="F13" s="3"/>
      <c r="G13" s="3"/>
      <c r="H13" s="3">
        <f t="shared" si="1"/>
        <v>0</v>
      </c>
      <c r="I13" s="3">
        <f t="shared" si="2"/>
        <v>0</v>
      </c>
      <c r="J13" s="3">
        <v>30</v>
      </c>
      <c r="K13" s="3">
        <v>7</v>
      </c>
      <c r="L13" s="3">
        <f t="shared" si="3"/>
        <v>210</v>
      </c>
      <c r="M13" s="3">
        <f t="shared" si="4"/>
        <v>75390</v>
      </c>
      <c r="N13" s="3"/>
      <c r="O13" s="3"/>
      <c r="P13" s="3"/>
      <c r="Q13" s="3"/>
      <c r="R13" s="3">
        <f t="shared" si="5"/>
        <v>60</v>
      </c>
      <c r="S13" s="3">
        <f t="shared" si="6"/>
        <v>840</v>
      </c>
      <c r="T13" s="3">
        <f t="shared" si="7"/>
        <v>301560</v>
      </c>
      <c r="U13" s="3">
        <f>'Субсидия ОБ+МБ'!H12</f>
        <v>135702</v>
      </c>
      <c r="V13" s="3">
        <f t="shared" si="8"/>
        <v>165858</v>
      </c>
      <c r="W13" s="3">
        <f t="shared" si="9"/>
        <v>1680</v>
      </c>
      <c r="X13" s="3">
        <f t="shared" si="10"/>
        <v>6690</v>
      </c>
      <c r="Y13" s="3">
        <v>8370</v>
      </c>
      <c r="Z13" s="3">
        <f t="shared" si="11"/>
        <v>174228</v>
      </c>
    </row>
    <row r="14" spans="1:26" x14ac:dyDescent="0.25">
      <c r="A14" s="1">
        <v>9</v>
      </c>
      <c r="B14" s="4" t="s">
        <v>8</v>
      </c>
      <c r="C14" s="12">
        <v>359</v>
      </c>
      <c r="D14" s="3">
        <f>'Субсидия ОБ+МБ'!E13</f>
        <v>25</v>
      </c>
      <c r="E14" s="3">
        <f t="shared" si="0"/>
        <v>525</v>
      </c>
      <c r="F14" s="3"/>
      <c r="G14" s="3"/>
      <c r="H14" s="3">
        <f t="shared" si="1"/>
        <v>0</v>
      </c>
      <c r="I14" s="3">
        <f t="shared" si="2"/>
        <v>0</v>
      </c>
      <c r="J14" s="3">
        <v>25</v>
      </c>
      <c r="K14" s="3">
        <v>7</v>
      </c>
      <c r="L14" s="3">
        <f t="shared" si="3"/>
        <v>175</v>
      </c>
      <c r="M14" s="3">
        <f t="shared" si="4"/>
        <v>62825</v>
      </c>
      <c r="N14" s="3"/>
      <c r="O14" s="3"/>
      <c r="P14" s="3"/>
      <c r="Q14" s="3"/>
      <c r="R14" s="3">
        <f t="shared" si="5"/>
        <v>50</v>
      </c>
      <c r="S14" s="3">
        <f t="shared" si="6"/>
        <v>700</v>
      </c>
      <c r="T14" s="3">
        <f t="shared" si="7"/>
        <v>251300</v>
      </c>
      <c r="U14" s="3">
        <f>'Субсидия ОБ+МБ'!H13</f>
        <v>113085</v>
      </c>
      <c r="V14" s="3">
        <f t="shared" si="8"/>
        <v>138215</v>
      </c>
      <c r="W14" s="3">
        <f t="shared" si="9"/>
        <v>1400</v>
      </c>
      <c r="X14" s="3">
        <f t="shared" si="10"/>
        <v>5820</v>
      </c>
      <c r="Y14" s="3">
        <v>7220</v>
      </c>
      <c r="Z14" s="3">
        <f t="shared" si="11"/>
        <v>145435</v>
      </c>
    </row>
    <row r="15" spans="1:26" ht="30" x14ac:dyDescent="0.25">
      <c r="A15" s="1">
        <v>10</v>
      </c>
      <c r="B15" s="4" t="s">
        <v>9</v>
      </c>
      <c r="C15" s="12">
        <v>359</v>
      </c>
      <c r="D15" s="3">
        <f>'Субсидия ОБ+МБ'!E14</f>
        <v>10</v>
      </c>
      <c r="E15" s="3">
        <f t="shared" si="0"/>
        <v>210</v>
      </c>
      <c r="F15" s="3"/>
      <c r="G15" s="3"/>
      <c r="H15" s="3">
        <f t="shared" si="1"/>
        <v>0</v>
      </c>
      <c r="I15" s="3">
        <f t="shared" si="2"/>
        <v>0</v>
      </c>
      <c r="J15" s="3"/>
      <c r="K15" s="3">
        <v>7</v>
      </c>
      <c r="L15" s="3">
        <f t="shared" si="3"/>
        <v>0</v>
      </c>
      <c r="M15" s="3">
        <f t="shared" si="4"/>
        <v>0</v>
      </c>
      <c r="N15" s="3"/>
      <c r="O15" s="3"/>
      <c r="P15" s="3"/>
      <c r="Q15" s="3"/>
      <c r="R15" s="3">
        <f t="shared" si="5"/>
        <v>10</v>
      </c>
      <c r="S15" s="3">
        <f t="shared" si="6"/>
        <v>210</v>
      </c>
      <c r="T15" s="3">
        <f t="shared" si="7"/>
        <v>75390</v>
      </c>
      <c r="U15" s="3">
        <f>'Субсидия ОБ+МБ'!H14</f>
        <v>45234</v>
      </c>
      <c r="V15" s="3">
        <f t="shared" si="8"/>
        <v>30156</v>
      </c>
      <c r="W15" s="3">
        <f t="shared" si="9"/>
        <v>420</v>
      </c>
      <c r="X15" s="3">
        <f t="shared" si="10"/>
        <v>4390</v>
      </c>
      <c r="Y15" s="3">
        <v>4810</v>
      </c>
      <c r="Z15" s="3">
        <f t="shared" si="11"/>
        <v>34966</v>
      </c>
    </row>
    <row r="16" spans="1:26" ht="30" x14ac:dyDescent="0.25">
      <c r="A16" s="1">
        <v>11</v>
      </c>
      <c r="B16" s="4" t="s">
        <v>10</v>
      </c>
      <c r="C16" s="12">
        <v>359</v>
      </c>
      <c r="D16" s="3">
        <v>14</v>
      </c>
      <c r="E16" s="3">
        <f t="shared" si="0"/>
        <v>294</v>
      </c>
      <c r="F16" s="3"/>
      <c r="G16" s="3"/>
      <c r="H16" s="3">
        <f t="shared" si="1"/>
        <v>0</v>
      </c>
      <c r="I16" s="3">
        <f t="shared" si="2"/>
        <v>0</v>
      </c>
      <c r="J16" s="3">
        <v>15</v>
      </c>
      <c r="K16" s="3">
        <v>7</v>
      </c>
      <c r="L16" s="3">
        <f t="shared" si="3"/>
        <v>105</v>
      </c>
      <c r="M16" s="3">
        <f t="shared" si="4"/>
        <v>37695</v>
      </c>
      <c r="N16" s="3"/>
      <c r="O16" s="3"/>
      <c r="P16" s="3"/>
      <c r="Q16" s="3"/>
      <c r="R16" s="3">
        <f t="shared" si="5"/>
        <v>29</v>
      </c>
      <c r="S16" s="3">
        <f t="shared" si="6"/>
        <v>399</v>
      </c>
      <c r="T16" s="3">
        <f t="shared" si="7"/>
        <v>143241</v>
      </c>
      <c r="U16" s="3">
        <f>'Субсидия ОБ+МБ'!H15</f>
        <v>63327.6</v>
      </c>
      <c r="V16" s="3">
        <f t="shared" si="8"/>
        <v>79913.399999999994</v>
      </c>
      <c r="W16" s="3">
        <f t="shared" si="9"/>
        <v>798</v>
      </c>
      <c r="X16" s="3">
        <f t="shared" si="10"/>
        <v>4642</v>
      </c>
      <c r="Y16" s="3">
        <v>5440</v>
      </c>
      <c r="Z16" s="3">
        <f t="shared" si="11"/>
        <v>85353.4</v>
      </c>
    </row>
    <row r="17" spans="1:26" x14ac:dyDescent="0.25">
      <c r="A17" s="1">
        <v>12</v>
      </c>
      <c r="B17" s="4" t="s">
        <v>11</v>
      </c>
      <c r="C17" s="12">
        <v>359</v>
      </c>
      <c r="D17" s="3">
        <v>25</v>
      </c>
      <c r="E17" s="3">
        <f t="shared" si="0"/>
        <v>525</v>
      </c>
      <c r="F17" s="3"/>
      <c r="G17" s="3"/>
      <c r="H17" s="3">
        <f t="shared" si="1"/>
        <v>0</v>
      </c>
      <c r="I17" s="3">
        <f t="shared" si="2"/>
        <v>0</v>
      </c>
      <c r="J17" s="3">
        <v>25</v>
      </c>
      <c r="K17" s="3">
        <v>7</v>
      </c>
      <c r="L17" s="3">
        <f t="shared" si="3"/>
        <v>175</v>
      </c>
      <c r="M17" s="3">
        <f t="shared" si="4"/>
        <v>62825</v>
      </c>
      <c r="N17" s="3"/>
      <c r="O17" s="3"/>
      <c r="P17" s="3"/>
      <c r="Q17" s="3"/>
      <c r="R17" s="3">
        <f t="shared" si="5"/>
        <v>50</v>
      </c>
      <c r="S17" s="3">
        <f t="shared" si="6"/>
        <v>700</v>
      </c>
      <c r="T17" s="3">
        <f t="shared" si="7"/>
        <v>251300</v>
      </c>
      <c r="U17" s="3">
        <f>'Субсидия ОБ+МБ'!H16</f>
        <v>113085</v>
      </c>
      <c r="V17" s="3">
        <f t="shared" si="8"/>
        <v>138215</v>
      </c>
      <c r="W17" s="3">
        <f t="shared" si="9"/>
        <v>1400</v>
      </c>
      <c r="X17" s="3">
        <f t="shared" si="10"/>
        <v>7650</v>
      </c>
      <c r="Y17" s="3">
        <v>9050</v>
      </c>
      <c r="Z17" s="3">
        <f t="shared" si="11"/>
        <v>147265</v>
      </c>
    </row>
    <row r="18" spans="1:26" x14ac:dyDescent="0.25">
      <c r="A18" s="1">
        <v>13</v>
      </c>
      <c r="B18" s="4" t="s">
        <v>12</v>
      </c>
      <c r="C18" s="12">
        <v>359</v>
      </c>
      <c r="D18" s="3">
        <v>40</v>
      </c>
      <c r="E18" s="3">
        <f t="shared" si="0"/>
        <v>840</v>
      </c>
      <c r="F18" s="3"/>
      <c r="G18" s="3"/>
      <c r="H18" s="3">
        <f t="shared" si="1"/>
        <v>0</v>
      </c>
      <c r="I18" s="3">
        <f t="shared" si="2"/>
        <v>0</v>
      </c>
      <c r="J18" s="3">
        <v>45</v>
      </c>
      <c r="K18" s="3">
        <v>7</v>
      </c>
      <c r="L18" s="3">
        <f t="shared" si="3"/>
        <v>315</v>
      </c>
      <c r="M18" s="3">
        <f t="shared" si="4"/>
        <v>113085</v>
      </c>
      <c r="N18" s="3"/>
      <c r="O18" s="3"/>
      <c r="P18" s="3"/>
      <c r="Q18" s="3"/>
      <c r="R18" s="3">
        <f t="shared" si="5"/>
        <v>85</v>
      </c>
      <c r="S18" s="3">
        <f t="shared" si="6"/>
        <v>1155</v>
      </c>
      <c r="T18" s="3">
        <f t="shared" si="7"/>
        <v>414645</v>
      </c>
      <c r="U18" s="3">
        <f>'Субсидия ОБ+МБ'!H17</f>
        <v>180936</v>
      </c>
      <c r="V18" s="3">
        <f t="shared" si="8"/>
        <v>233709</v>
      </c>
      <c r="W18" s="3">
        <f t="shared" si="9"/>
        <v>2310</v>
      </c>
      <c r="X18" s="3">
        <f t="shared" si="10"/>
        <v>15060</v>
      </c>
      <c r="Y18" s="3">
        <v>17370</v>
      </c>
      <c r="Z18" s="3">
        <f t="shared" si="11"/>
        <v>251079</v>
      </c>
    </row>
    <row r="19" spans="1:26" ht="30" x14ac:dyDescent="0.25">
      <c r="A19" s="1">
        <v>14</v>
      </c>
      <c r="B19" s="4" t="s">
        <v>13</v>
      </c>
      <c r="C19" s="12">
        <v>359</v>
      </c>
      <c r="D19" s="3">
        <v>10</v>
      </c>
      <c r="E19" s="3">
        <f t="shared" si="0"/>
        <v>210</v>
      </c>
      <c r="F19" s="3"/>
      <c r="G19" s="3"/>
      <c r="H19" s="3">
        <f t="shared" si="1"/>
        <v>0</v>
      </c>
      <c r="I19" s="3">
        <f t="shared" si="2"/>
        <v>0</v>
      </c>
      <c r="J19" s="3">
        <v>10</v>
      </c>
      <c r="K19" s="3">
        <v>7</v>
      </c>
      <c r="L19" s="3">
        <f t="shared" si="3"/>
        <v>70</v>
      </c>
      <c r="M19" s="3">
        <f t="shared" si="4"/>
        <v>25130</v>
      </c>
      <c r="N19" s="3"/>
      <c r="O19" s="3"/>
      <c r="P19" s="3"/>
      <c r="Q19" s="3"/>
      <c r="R19" s="3">
        <f t="shared" si="5"/>
        <v>20</v>
      </c>
      <c r="S19" s="3">
        <f t="shared" si="6"/>
        <v>280</v>
      </c>
      <c r="T19" s="3">
        <f t="shared" si="7"/>
        <v>100520</v>
      </c>
      <c r="U19" s="3">
        <f>'Субсидия ОБ+МБ'!H18</f>
        <v>45234</v>
      </c>
      <c r="V19" s="3">
        <f t="shared" si="8"/>
        <v>55286</v>
      </c>
      <c r="W19" s="3">
        <f t="shared" si="9"/>
        <v>560</v>
      </c>
      <c r="X19" s="3">
        <f t="shared" si="10"/>
        <v>3320</v>
      </c>
      <c r="Y19" s="3">
        <v>3880</v>
      </c>
      <c r="Z19" s="3">
        <f t="shared" si="11"/>
        <v>59166</v>
      </c>
    </row>
    <row r="20" spans="1:26" ht="30" x14ac:dyDescent="0.25">
      <c r="A20" s="1">
        <v>15</v>
      </c>
      <c r="B20" s="4" t="s">
        <v>15</v>
      </c>
      <c r="C20" s="12">
        <v>359</v>
      </c>
      <c r="D20" s="3">
        <v>10</v>
      </c>
      <c r="E20" s="3">
        <f t="shared" si="0"/>
        <v>210</v>
      </c>
      <c r="F20" s="3"/>
      <c r="G20" s="3"/>
      <c r="H20" s="3">
        <f t="shared" si="1"/>
        <v>0</v>
      </c>
      <c r="I20" s="3">
        <f t="shared" si="2"/>
        <v>0</v>
      </c>
      <c r="J20" s="3">
        <v>10</v>
      </c>
      <c r="K20" s="3">
        <v>7</v>
      </c>
      <c r="L20" s="3">
        <f t="shared" si="3"/>
        <v>70</v>
      </c>
      <c r="M20" s="3">
        <f t="shared" si="4"/>
        <v>25130</v>
      </c>
      <c r="N20" s="3"/>
      <c r="O20" s="3"/>
      <c r="P20" s="3"/>
      <c r="Q20" s="3"/>
      <c r="R20" s="3">
        <f t="shared" si="5"/>
        <v>20</v>
      </c>
      <c r="S20" s="3">
        <f t="shared" si="6"/>
        <v>280</v>
      </c>
      <c r="T20" s="3">
        <f t="shared" si="7"/>
        <v>100520</v>
      </c>
      <c r="U20" s="3">
        <f>'Субсидия ОБ+МБ'!H19</f>
        <v>45234</v>
      </c>
      <c r="V20" s="3">
        <f t="shared" si="8"/>
        <v>55286</v>
      </c>
      <c r="W20" s="3">
        <f t="shared" si="9"/>
        <v>560</v>
      </c>
      <c r="X20" s="3">
        <f t="shared" si="10"/>
        <v>4430</v>
      </c>
      <c r="Y20" s="3">
        <v>4990</v>
      </c>
      <c r="Z20" s="3">
        <f t="shared" si="11"/>
        <v>60276</v>
      </c>
    </row>
    <row r="21" spans="1:26" x14ac:dyDescent="0.25">
      <c r="A21" s="1">
        <v>16</v>
      </c>
      <c r="B21" s="4" t="s">
        <v>16</v>
      </c>
      <c r="C21" s="12">
        <v>359</v>
      </c>
      <c r="D21" s="3">
        <v>20</v>
      </c>
      <c r="E21" s="3">
        <f t="shared" si="0"/>
        <v>420</v>
      </c>
      <c r="F21" s="3"/>
      <c r="G21" s="3"/>
      <c r="H21" s="3">
        <f t="shared" si="1"/>
        <v>0</v>
      </c>
      <c r="I21" s="3">
        <f t="shared" si="2"/>
        <v>0</v>
      </c>
      <c r="J21" s="3">
        <v>20</v>
      </c>
      <c r="K21" s="3">
        <v>7</v>
      </c>
      <c r="L21" s="3">
        <f t="shared" si="3"/>
        <v>140</v>
      </c>
      <c r="M21" s="3">
        <f t="shared" si="4"/>
        <v>50260</v>
      </c>
      <c r="N21" s="3"/>
      <c r="O21" s="3"/>
      <c r="P21" s="3"/>
      <c r="Q21" s="3"/>
      <c r="R21" s="3">
        <f t="shared" si="5"/>
        <v>40</v>
      </c>
      <c r="S21" s="3">
        <f t="shared" si="6"/>
        <v>560</v>
      </c>
      <c r="T21" s="3">
        <f t="shared" si="7"/>
        <v>201040</v>
      </c>
      <c r="U21" s="3">
        <f>'Субсидия ОБ+МБ'!H20</f>
        <v>90468</v>
      </c>
      <c r="V21" s="3">
        <f t="shared" si="8"/>
        <v>110572</v>
      </c>
      <c r="W21" s="3">
        <f t="shared" si="9"/>
        <v>1120</v>
      </c>
      <c r="X21" s="3">
        <f t="shared" si="10"/>
        <v>4740</v>
      </c>
      <c r="Y21" s="3">
        <v>5860</v>
      </c>
      <c r="Z21" s="3">
        <f t="shared" si="11"/>
        <v>116432</v>
      </c>
    </row>
    <row r="22" spans="1:26" x14ac:dyDescent="0.25">
      <c r="A22" s="1">
        <v>17</v>
      </c>
      <c r="B22" s="4" t="s">
        <v>17</v>
      </c>
      <c r="C22" s="12">
        <v>359</v>
      </c>
      <c r="D22" s="3">
        <v>10</v>
      </c>
      <c r="E22" s="3">
        <f t="shared" si="0"/>
        <v>210</v>
      </c>
      <c r="F22" s="3"/>
      <c r="G22" s="3"/>
      <c r="H22" s="3">
        <f t="shared" si="1"/>
        <v>0</v>
      </c>
      <c r="I22" s="3">
        <f t="shared" si="2"/>
        <v>0</v>
      </c>
      <c r="J22" s="3">
        <v>10</v>
      </c>
      <c r="K22" s="3">
        <v>7</v>
      </c>
      <c r="L22" s="3">
        <f t="shared" si="3"/>
        <v>70</v>
      </c>
      <c r="M22" s="3">
        <f t="shared" si="4"/>
        <v>25130</v>
      </c>
      <c r="N22" s="3"/>
      <c r="O22" s="3"/>
      <c r="P22" s="3"/>
      <c r="Q22" s="3"/>
      <c r="R22" s="3">
        <f t="shared" si="5"/>
        <v>20</v>
      </c>
      <c r="S22" s="3">
        <f t="shared" si="6"/>
        <v>280</v>
      </c>
      <c r="T22" s="3">
        <f t="shared" si="7"/>
        <v>100520</v>
      </c>
      <c r="U22" s="3">
        <f>'Субсидия ОБ+МБ'!H21</f>
        <v>45234</v>
      </c>
      <c r="V22" s="3">
        <f t="shared" si="8"/>
        <v>55286</v>
      </c>
      <c r="W22" s="3">
        <f t="shared" si="9"/>
        <v>560</v>
      </c>
      <c r="X22" s="3">
        <f t="shared" si="10"/>
        <v>5010</v>
      </c>
      <c r="Y22" s="3">
        <v>5570</v>
      </c>
      <c r="Z22" s="3">
        <f t="shared" si="11"/>
        <v>60856</v>
      </c>
    </row>
    <row r="23" spans="1:26" ht="30" x14ac:dyDescent="0.25">
      <c r="A23" s="1">
        <v>18</v>
      </c>
      <c r="B23" s="4" t="s">
        <v>18</v>
      </c>
      <c r="C23" s="12">
        <v>359</v>
      </c>
      <c r="D23" s="3">
        <v>73</v>
      </c>
      <c r="E23" s="3">
        <f t="shared" si="0"/>
        <v>1533</v>
      </c>
      <c r="F23" s="3"/>
      <c r="G23" s="3"/>
      <c r="H23" s="3">
        <f t="shared" si="1"/>
        <v>0</v>
      </c>
      <c r="I23" s="3">
        <f t="shared" si="2"/>
        <v>0</v>
      </c>
      <c r="J23" s="3">
        <v>46</v>
      </c>
      <c r="K23" s="3">
        <v>7</v>
      </c>
      <c r="L23" s="3">
        <f t="shared" si="3"/>
        <v>322</v>
      </c>
      <c r="M23" s="3">
        <f t="shared" si="4"/>
        <v>115598</v>
      </c>
      <c r="N23" s="3"/>
      <c r="O23" s="3"/>
      <c r="P23" s="3"/>
      <c r="Q23" s="3"/>
      <c r="R23" s="3">
        <f t="shared" si="5"/>
        <v>119</v>
      </c>
      <c r="S23" s="3">
        <f t="shared" si="6"/>
        <v>1855</v>
      </c>
      <c r="T23" s="3">
        <f t="shared" si="7"/>
        <v>665945</v>
      </c>
      <c r="U23" s="3">
        <f>'Субсидия ОБ+МБ'!H22</f>
        <v>330208.2</v>
      </c>
      <c r="V23" s="3">
        <f t="shared" si="8"/>
        <v>335736.8</v>
      </c>
      <c r="W23" s="3">
        <f t="shared" si="9"/>
        <v>3710</v>
      </c>
      <c r="X23" s="3">
        <f t="shared" si="10"/>
        <v>35340</v>
      </c>
      <c r="Y23" s="3">
        <v>39050</v>
      </c>
      <c r="Z23" s="3">
        <f t="shared" si="11"/>
        <v>374786.8</v>
      </c>
    </row>
    <row r="24" spans="1:26" ht="19.5" customHeight="1" x14ac:dyDescent="0.25">
      <c r="A24" s="1">
        <v>19</v>
      </c>
      <c r="B24" s="4" t="s">
        <v>19</v>
      </c>
      <c r="C24" s="12">
        <v>359</v>
      </c>
      <c r="D24" s="3">
        <v>15</v>
      </c>
      <c r="E24" s="3">
        <f t="shared" si="0"/>
        <v>315</v>
      </c>
      <c r="F24" s="3">
        <v>15</v>
      </c>
      <c r="G24" s="3">
        <v>21</v>
      </c>
      <c r="H24" s="3">
        <f t="shared" si="1"/>
        <v>315</v>
      </c>
      <c r="I24" s="3">
        <f t="shared" si="2"/>
        <v>113085</v>
      </c>
      <c r="J24" s="3">
        <v>15</v>
      </c>
      <c r="K24" s="3">
        <v>7</v>
      </c>
      <c r="L24" s="3">
        <f t="shared" si="3"/>
        <v>105</v>
      </c>
      <c r="M24" s="3">
        <f t="shared" si="4"/>
        <v>37695</v>
      </c>
      <c r="N24" s="3"/>
      <c r="O24" s="3"/>
      <c r="P24" s="3"/>
      <c r="Q24" s="3"/>
      <c r="R24" s="3">
        <f t="shared" si="5"/>
        <v>45</v>
      </c>
      <c r="S24" s="3">
        <f t="shared" si="6"/>
        <v>735</v>
      </c>
      <c r="T24" s="3">
        <f t="shared" si="7"/>
        <v>263865</v>
      </c>
      <c r="U24" s="3">
        <f>'Субсидия ОБ+МБ'!H23</f>
        <v>67851</v>
      </c>
      <c r="V24" s="3">
        <f t="shared" si="8"/>
        <v>196014</v>
      </c>
      <c r="W24" s="3">
        <f t="shared" si="9"/>
        <v>1470</v>
      </c>
      <c r="X24" s="3">
        <f t="shared" si="10"/>
        <v>104750</v>
      </c>
      <c r="Y24" s="3">
        <v>106220</v>
      </c>
      <c r="Z24" s="3">
        <f t="shared" si="11"/>
        <v>302234</v>
      </c>
    </row>
    <row r="25" spans="1:26" ht="22.5" customHeight="1" x14ac:dyDescent="0.25">
      <c r="A25" s="1">
        <v>20</v>
      </c>
      <c r="B25" s="4" t="s">
        <v>20</v>
      </c>
      <c r="C25" s="12">
        <v>359</v>
      </c>
      <c r="D25" s="3">
        <v>50</v>
      </c>
      <c r="E25" s="3">
        <f t="shared" si="0"/>
        <v>1050</v>
      </c>
      <c r="F25" s="3"/>
      <c r="G25" s="3"/>
      <c r="H25" s="3">
        <f t="shared" si="1"/>
        <v>0</v>
      </c>
      <c r="I25" s="3">
        <f t="shared" si="2"/>
        <v>0</v>
      </c>
      <c r="J25" s="3">
        <v>35</v>
      </c>
      <c r="K25" s="3">
        <v>7</v>
      </c>
      <c r="L25" s="3">
        <f t="shared" si="3"/>
        <v>245</v>
      </c>
      <c r="M25" s="3">
        <f t="shared" si="4"/>
        <v>87955</v>
      </c>
      <c r="N25" s="3">
        <v>35</v>
      </c>
      <c r="O25" s="3">
        <v>7</v>
      </c>
      <c r="P25" s="3">
        <f>N25*O25</f>
        <v>245</v>
      </c>
      <c r="Q25" s="3"/>
      <c r="R25" s="3">
        <f t="shared" si="5"/>
        <v>120</v>
      </c>
      <c r="S25" s="3">
        <f t="shared" si="6"/>
        <v>1540</v>
      </c>
      <c r="T25" s="3">
        <f t="shared" si="7"/>
        <v>552860</v>
      </c>
      <c r="U25" s="3">
        <f>'Субсидия ОБ+МБ'!H24</f>
        <v>226170</v>
      </c>
      <c r="V25" s="3">
        <f t="shared" si="8"/>
        <v>326690</v>
      </c>
      <c r="W25" s="3">
        <f t="shared" si="9"/>
        <v>3080</v>
      </c>
      <c r="X25" s="3">
        <f t="shared" si="10"/>
        <v>14180</v>
      </c>
      <c r="Y25" s="3">
        <v>17260</v>
      </c>
      <c r="Z25" s="3">
        <f t="shared" si="11"/>
        <v>343950</v>
      </c>
    </row>
    <row r="26" spans="1:26" ht="15" customHeight="1" x14ac:dyDescent="0.25">
      <c r="A26" s="1">
        <v>21</v>
      </c>
      <c r="B26" s="4" t="s">
        <v>14</v>
      </c>
      <c r="C26" s="12">
        <v>359</v>
      </c>
      <c r="D26" s="3">
        <v>5</v>
      </c>
      <c r="E26" s="3">
        <f t="shared" si="0"/>
        <v>105</v>
      </c>
      <c r="F26" s="3"/>
      <c r="G26" s="3"/>
      <c r="H26" s="3">
        <f t="shared" si="1"/>
        <v>0</v>
      </c>
      <c r="I26" s="3">
        <f t="shared" si="2"/>
        <v>0</v>
      </c>
      <c r="J26" s="3">
        <v>5</v>
      </c>
      <c r="K26" s="3">
        <v>7</v>
      </c>
      <c r="L26" s="3">
        <f t="shared" si="3"/>
        <v>35</v>
      </c>
      <c r="M26" s="3">
        <f t="shared" si="4"/>
        <v>12565</v>
      </c>
      <c r="N26" s="3"/>
      <c r="O26" s="3"/>
      <c r="P26" s="3">
        <f t="shared" ref="P26:P28" si="12">N26*O26</f>
        <v>0</v>
      </c>
      <c r="Q26" s="3"/>
      <c r="R26" s="3">
        <f t="shared" si="5"/>
        <v>10</v>
      </c>
      <c r="S26" s="3">
        <f t="shared" si="6"/>
        <v>140</v>
      </c>
      <c r="T26" s="3">
        <f t="shared" si="7"/>
        <v>50260</v>
      </c>
      <c r="U26" s="3">
        <f>'Субсидия ОБ+МБ'!H25</f>
        <v>22617</v>
      </c>
      <c r="V26" s="3">
        <f t="shared" si="8"/>
        <v>27643</v>
      </c>
      <c r="W26" s="3">
        <f t="shared" si="9"/>
        <v>280</v>
      </c>
      <c r="X26" s="3">
        <f t="shared" si="10"/>
        <v>3750</v>
      </c>
      <c r="Y26" s="3">
        <v>4030</v>
      </c>
      <c r="Z26" s="3">
        <f t="shared" si="11"/>
        <v>31673</v>
      </c>
    </row>
    <row r="27" spans="1:26" x14ac:dyDescent="0.25">
      <c r="A27" s="1">
        <v>22</v>
      </c>
      <c r="B27" s="4" t="s">
        <v>21</v>
      </c>
      <c r="C27" s="12">
        <v>359</v>
      </c>
      <c r="D27" s="3">
        <v>20</v>
      </c>
      <c r="E27" s="3">
        <f t="shared" si="0"/>
        <v>420</v>
      </c>
      <c r="F27" s="3"/>
      <c r="G27" s="3"/>
      <c r="H27" s="3">
        <f t="shared" si="1"/>
        <v>0</v>
      </c>
      <c r="I27" s="3">
        <f t="shared" si="2"/>
        <v>0</v>
      </c>
      <c r="J27" s="3">
        <v>15</v>
      </c>
      <c r="K27" s="3">
        <v>7</v>
      </c>
      <c r="L27" s="3">
        <f t="shared" si="3"/>
        <v>105</v>
      </c>
      <c r="M27" s="3">
        <f t="shared" si="4"/>
        <v>37695</v>
      </c>
      <c r="N27" s="3"/>
      <c r="O27" s="3"/>
      <c r="P27" s="3">
        <f t="shared" si="12"/>
        <v>0</v>
      </c>
      <c r="Q27" s="3"/>
      <c r="R27" s="3">
        <f t="shared" si="5"/>
        <v>35</v>
      </c>
      <c r="S27" s="3">
        <f t="shared" si="6"/>
        <v>525</v>
      </c>
      <c r="T27" s="3">
        <f t="shared" si="7"/>
        <v>188475</v>
      </c>
      <c r="U27" s="3">
        <f>'Субсидия ОБ+МБ'!H26</f>
        <v>90468</v>
      </c>
      <c r="V27" s="3">
        <f t="shared" si="8"/>
        <v>98007</v>
      </c>
      <c r="W27" s="3">
        <f t="shared" si="9"/>
        <v>1050</v>
      </c>
      <c r="X27" s="3">
        <f t="shared" si="10"/>
        <v>5020</v>
      </c>
      <c r="Y27" s="3">
        <v>6070</v>
      </c>
      <c r="Z27" s="3">
        <f t="shared" si="11"/>
        <v>104077</v>
      </c>
    </row>
    <row r="28" spans="1:26" ht="30" x14ac:dyDescent="0.25">
      <c r="A28" s="1">
        <v>23</v>
      </c>
      <c r="B28" s="4" t="s">
        <v>38</v>
      </c>
      <c r="C28" s="12">
        <v>359</v>
      </c>
      <c r="D28" s="3"/>
      <c r="E28" s="3">
        <f t="shared" si="0"/>
        <v>0</v>
      </c>
      <c r="F28" s="3"/>
      <c r="G28" s="3"/>
      <c r="H28" s="3"/>
      <c r="I28" s="3">
        <f t="shared" si="2"/>
        <v>0</v>
      </c>
      <c r="J28" s="3">
        <v>45</v>
      </c>
      <c r="K28" s="3">
        <v>7</v>
      </c>
      <c r="L28" s="3">
        <f t="shared" si="3"/>
        <v>315</v>
      </c>
      <c r="M28" s="3">
        <f t="shared" si="4"/>
        <v>113085</v>
      </c>
      <c r="N28" s="3">
        <v>45</v>
      </c>
      <c r="O28" s="3">
        <v>7</v>
      </c>
      <c r="P28" s="3">
        <f t="shared" si="12"/>
        <v>315</v>
      </c>
      <c r="Q28" s="3"/>
      <c r="R28" s="3">
        <f t="shared" si="5"/>
        <v>90</v>
      </c>
      <c r="S28" s="3">
        <f t="shared" si="6"/>
        <v>630</v>
      </c>
      <c r="T28" s="3">
        <f t="shared" si="7"/>
        <v>226170</v>
      </c>
      <c r="U28" s="3"/>
      <c r="V28" s="3">
        <f t="shared" si="8"/>
        <v>226170</v>
      </c>
      <c r="W28" s="3">
        <f t="shared" si="9"/>
        <v>1260</v>
      </c>
      <c r="X28" s="3">
        <f t="shared" si="10"/>
        <v>15330</v>
      </c>
      <c r="Y28" s="3">
        <v>16590</v>
      </c>
      <c r="Z28" s="3">
        <f t="shared" si="11"/>
        <v>242760</v>
      </c>
    </row>
    <row r="29" spans="1:26" x14ac:dyDescent="0.25">
      <c r="A29" s="1"/>
      <c r="B29" s="4" t="s">
        <v>39</v>
      </c>
      <c r="C29" s="12">
        <v>359</v>
      </c>
      <c r="D29" s="3"/>
      <c r="E29" s="3">
        <f t="shared" si="0"/>
        <v>0</v>
      </c>
      <c r="F29" s="3"/>
      <c r="G29" s="3"/>
      <c r="H29" s="3"/>
      <c r="I29" s="3">
        <f t="shared" si="2"/>
        <v>0</v>
      </c>
      <c r="J29" s="3">
        <v>45</v>
      </c>
      <c r="K29" s="3">
        <v>7</v>
      </c>
      <c r="L29" s="3">
        <f t="shared" si="3"/>
        <v>315</v>
      </c>
      <c r="M29" s="3">
        <f t="shared" si="4"/>
        <v>113085</v>
      </c>
      <c r="N29" s="3"/>
      <c r="O29" s="3"/>
      <c r="P29" s="3"/>
      <c r="Q29" s="3"/>
      <c r="R29" s="3">
        <f t="shared" si="5"/>
        <v>45</v>
      </c>
      <c r="S29" s="3">
        <f t="shared" si="6"/>
        <v>315</v>
      </c>
      <c r="T29" s="3">
        <f t="shared" si="7"/>
        <v>113085</v>
      </c>
      <c r="U29" s="3"/>
      <c r="V29" s="3">
        <f t="shared" si="8"/>
        <v>113085</v>
      </c>
      <c r="W29" s="3">
        <f t="shared" si="9"/>
        <v>630</v>
      </c>
      <c r="X29" s="3">
        <f t="shared" si="10"/>
        <v>6130</v>
      </c>
      <c r="Y29" s="3">
        <v>6760</v>
      </c>
      <c r="Z29" s="3">
        <f t="shared" si="11"/>
        <v>119845</v>
      </c>
    </row>
    <row r="30" spans="1:26" x14ac:dyDescent="0.25">
      <c r="A30" s="1"/>
      <c r="B30" s="4" t="s">
        <v>35</v>
      </c>
      <c r="C30" s="12"/>
      <c r="D30" s="3">
        <f>SUM(D6:D29)</f>
        <v>556</v>
      </c>
      <c r="E30" s="3">
        <f>SUM(E6:E29)</f>
        <v>11676</v>
      </c>
      <c r="F30" s="3">
        <f t="shared" ref="F30:X30" si="13">SUM(F6:F29)</f>
        <v>35</v>
      </c>
      <c r="G30" s="3">
        <f t="shared" si="13"/>
        <v>42</v>
      </c>
      <c r="H30" s="3">
        <f t="shared" si="13"/>
        <v>735</v>
      </c>
      <c r="I30" s="3">
        <f t="shared" si="13"/>
        <v>263865</v>
      </c>
      <c r="J30" s="3">
        <f t="shared" si="13"/>
        <v>571</v>
      </c>
      <c r="K30" s="3">
        <f t="shared" si="13"/>
        <v>168</v>
      </c>
      <c r="L30" s="3">
        <f t="shared" si="13"/>
        <v>3997</v>
      </c>
      <c r="M30" s="3">
        <f t="shared" si="13"/>
        <v>1434923</v>
      </c>
      <c r="N30" s="3">
        <f t="shared" si="13"/>
        <v>80</v>
      </c>
      <c r="O30" s="3">
        <f t="shared" si="13"/>
        <v>14</v>
      </c>
      <c r="P30" s="3">
        <f t="shared" si="13"/>
        <v>560</v>
      </c>
      <c r="Q30" s="3">
        <f t="shared" si="13"/>
        <v>0</v>
      </c>
      <c r="R30" s="3">
        <f t="shared" si="13"/>
        <v>1242</v>
      </c>
      <c r="S30" s="3">
        <f t="shared" si="13"/>
        <v>16968</v>
      </c>
      <c r="T30" s="3">
        <f t="shared" si="13"/>
        <v>6091512</v>
      </c>
      <c r="U30" s="3">
        <f t="shared" si="13"/>
        <v>2515010.4000000004</v>
      </c>
      <c r="V30" s="3">
        <f t="shared" si="13"/>
        <v>3576501.5999999996</v>
      </c>
      <c r="W30" s="3">
        <f t="shared" si="13"/>
        <v>33936</v>
      </c>
      <c r="X30" s="3">
        <f t="shared" si="13"/>
        <v>418884</v>
      </c>
      <c r="Y30" s="3">
        <f>SUM(Y6:Y29)</f>
        <v>452820</v>
      </c>
      <c r="Z30" s="3">
        <f>SUM(Z6:Z29)</f>
        <v>4029321.5999999996</v>
      </c>
    </row>
    <row r="31" spans="1:26" ht="30" x14ac:dyDescent="0.25">
      <c r="A31" s="1">
        <v>26</v>
      </c>
      <c r="B31" s="4" t="s">
        <v>22</v>
      </c>
      <c r="C31" s="12">
        <v>359</v>
      </c>
      <c r="D31" s="3">
        <v>50</v>
      </c>
      <c r="E31" s="3">
        <f>D31*21</f>
        <v>1050</v>
      </c>
      <c r="F31" s="3">
        <v>56</v>
      </c>
      <c r="G31" s="3">
        <v>21</v>
      </c>
      <c r="H31" s="3">
        <f t="shared" si="1"/>
        <v>1176</v>
      </c>
      <c r="I31" s="3">
        <f t="shared" ref="I31:I32" si="14">H31*C31</f>
        <v>422184</v>
      </c>
      <c r="J31" s="3"/>
      <c r="K31" s="3"/>
      <c r="L31" s="3"/>
      <c r="M31" s="3"/>
      <c r="N31" s="3"/>
      <c r="O31" s="3"/>
      <c r="P31" s="3">
        <f>N31*O31</f>
        <v>0</v>
      </c>
      <c r="Q31" s="3">
        <f>C31*P31</f>
        <v>0</v>
      </c>
      <c r="R31" s="3">
        <f t="shared" si="5"/>
        <v>106</v>
      </c>
      <c r="S31" s="3">
        <f>E31+H31+L31+P31</f>
        <v>2226</v>
      </c>
      <c r="T31" s="3">
        <f>S31*C31</f>
        <v>799134</v>
      </c>
      <c r="U31" s="3">
        <f>'Субсидия ОБ+МБ'!H28</f>
        <v>226170</v>
      </c>
      <c r="V31" s="3">
        <f>T31-U31</f>
        <v>572964</v>
      </c>
      <c r="W31" s="3">
        <f>S31*2</f>
        <v>4452</v>
      </c>
      <c r="X31" s="3">
        <f>Y31-W31</f>
        <v>111704</v>
      </c>
      <c r="Y31" s="3">
        <v>116156</v>
      </c>
      <c r="Z31" s="3">
        <f>V31+W31+X31</f>
        <v>689120</v>
      </c>
    </row>
    <row r="32" spans="1:26" ht="30" x14ac:dyDescent="0.25">
      <c r="A32" s="1">
        <v>27</v>
      </c>
      <c r="B32" s="4" t="s">
        <v>23</v>
      </c>
      <c r="C32" s="12">
        <v>359</v>
      </c>
      <c r="D32" s="3">
        <v>52</v>
      </c>
      <c r="E32" s="3">
        <f>D32*21</f>
        <v>1092</v>
      </c>
      <c r="F32" s="3">
        <v>28</v>
      </c>
      <c r="G32" s="3">
        <v>21</v>
      </c>
      <c r="H32" s="3">
        <f t="shared" si="1"/>
        <v>588</v>
      </c>
      <c r="I32" s="3">
        <f t="shared" si="14"/>
        <v>211092</v>
      </c>
      <c r="J32" s="3"/>
      <c r="K32" s="3"/>
      <c r="L32" s="3"/>
      <c r="M32" s="3"/>
      <c r="N32" s="3">
        <v>20</v>
      </c>
      <c r="O32" s="3">
        <v>7</v>
      </c>
      <c r="P32" s="3">
        <f>N32*O32</f>
        <v>140</v>
      </c>
      <c r="Q32" s="3">
        <f>C32*P32</f>
        <v>50260</v>
      </c>
      <c r="R32" s="3">
        <f t="shared" si="5"/>
        <v>100</v>
      </c>
      <c r="S32" s="3">
        <f>E32+H32+L32+P32</f>
        <v>1820</v>
      </c>
      <c r="T32" s="3">
        <f>S32*C32</f>
        <v>653380</v>
      </c>
      <c r="U32" s="3">
        <f>'Субсидия ОБ+МБ'!H29</f>
        <v>235216.8</v>
      </c>
      <c r="V32" s="3">
        <f>T32-U32</f>
        <v>418163.20000000001</v>
      </c>
      <c r="W32" s="3">
        <f>S32*2</f>
        <v>3640</v>
      </c>
      <c r="X32" s="3">
        <f>Y32-W32</f>
        <v>117164</v>
      </c>
      <c r="Y32" s="3">
        <v>120804</v>
      </c>
      <c r="Z32" s="3">
        <f>V32+W32+X32</f>
        <v>538967.19999999995</v>
      </c>
    </row>
    <row r="33" spans="1:26" s="7" customFormat="1" x14ac:dyDescent="0.25">
      <c r="A33" s="15"/>
      <c r="B33" s="4" t="s">
        <v>34</v>
      </c>
      <c r="C33" s="12"/>
      <c r="D33" s="3">
        <f>SUM(D31:D32)</f>
        <v>102</v>
      </c>
      <c r="E33" s="3">
        <f t="shared" ref="E33:X33" si="15">SUM(E31:E32)</f>
        <v>2142</v>
      </c>
      <c r="F33" s="3">
        <f t="shared" si="15"/>
        <v>84</v>
      </c>
      <c r="G33" s="3">
        <f t="shared" si="15"/>
        <v>42</v>
      </c>
      <c r="H33" s="3">
        <f t="shared" si="15"/>
        <v>1764</v>
      </c>
      <c r="I33" s="3">
        <f t="shared" si="15"/>
        <v>633276</v>
      </c>
      <c r="J33" s="3">
        <f t="shared" si="15"/>
        <v>0</v>
      </c>
      <c r="K33" s="3">
        <f t="shared" si="15"/>
        <v>0</v>
      </c>
      <c r="L33" s="3">
        <f t="shared" si="15"/>
        <v>0</v>
      </c>
      <c r="M33" s="3">
        <f t="shared" si="15"/>
        <v>0</v>
      </c>
      <c r="N33" s="3">
        <f t="shared" si="15"/>
        <v>20</v>
      </c>
      <c r="O33" s="3">
        <f t="shared" si="15"/>
        <v>7</v>
      </c>
      <c r="P33" s="3">
        <f t="shared" si="15"/>
        <v>140</v>
      </c>
      <c r="Q33" s="3">
        <f t="shared" si="15"/>
        <v>50260</v>
      </c>
      <c r="R33" s="3">
        <f t="shared" si="15"/>
        <v>206</v>
      </c>
      <c r="S33" s="3">
        <f t="shared" si="15"/>
        <v>4046</v>
      </c>
      <c r="T33" s="3">
        <f t="shared" si="15"/>
        <v>1452514</v>
      </c>
      <c r="U33" s="3">
        <f t="shared" si="15"/>
        <v>461386.8</v>
      </c>
      <c r="V33" s="3">
        <f t="shared" si="15"/>
        <v>991127.2</v>
      </c>
      <c r="W33" s="3">
        <f t="shared" si="15"/>
        <v>8092</v>
      </c>
      <c r="X33" s="3">
        <f t="shared" si="15"/>
        <v>228868</v>
      </c>
      <c r="Y33" s="3">
        <f>SUM(Y31:Y32)</f>
        <v>236960</v>
      </c>
      <c r="Z33" s="3">
        <f>SUM(Z31:Z32)</f>
        <v>1228087.2</v>
      </c>
    </row>
    <row r="34" spans="1:26" s="7" customFormat="1" x14ac:dyDescent="0.25">
      <c r="A34" s="15"/>
      <c r="B34" s="4" t="s">
        <v>32</v>
      </c>
      <c r="C34" s="12">
        <v>359</v>
      </c>
      <c r="D34" s="3">
        <f>D30+D33</f>
        <v>658</v>
      </c>
      <c r="E34" s="3">
        <f t="shared" ref="E34:F34" si="16">E30+E33</f>
        <v>13818</v>
      </c>
      <c r="F34" s="3">
        <f t="shared" si="16"/>
        <v>119</v>
      </c>
      <c r="G34" s="3">
        <f>G30+G33</f>
        <v>84</v>
      </c>
      <c r="H34" s="3">
        <f t="shared" ref="H34:Z34" si="17">H30+H33</f>
        <v>2499</v>
      </c>
      <c r="I34" s="3">
        <f t="shared" si="17"/>
        <v>897141</v>
      </c>
      <c r="J34" s="3">
        <f t="shared" si="17"/>
        <v>571</v>
      </c>
      <c r="K34" s="3">
        <f t="shared" si="17"/>
        <v>168</v>
      </c>
      <c r="L34" s="3">
        <f t="shared" si="17"/>
        <v>3997</v>
      </c>
      <c r="M34" s="3">
        <f t="shared" si="17"/>
        <v>1434923</v>
      </c>
      <c r="N34" s="3">
        <f t="shared" si="17"/>
        <v>100</v>
      </c>
      <c r="O34" s="3">
        <f t="shared" si="17"/>
        <v>21</v>
      </c>
      <c r="P34" s="3">
        <f t="shared" si="17"/>
        <v>700</v>
      </c>
      <c r="Q34" s="3">
        <f t="shared" si="17"/>
        <v>50260</v>
      </c>
      <c r="R34" s="3">
        <f t="shared" si="17"/>
        <v>1448</v>
      </c>
      <c r="S34" s="3">
        <f t="shared" si="17"/>
        <v>21014</v>
      </c>
      <c r="T34" s="3">
        <f t="shared" si="17"/>
        <v>7544026</v>
      </c>
      <c r="U34" s="3">
        <f t="shared" si="17"/>
        <v>2976397.2</v>
      </c>
      <c r="V34" s="3">
        <f t="shared" si="17"/>
        <v>4567628.8</v>
      </c>
      <c r="W34" s="3">
        <f t="shared" si="17"/>
        <v>42028</v>
      </c>
      <c r="X34" s="3">
        <f t="shared" si="17"/>
        <v>647752</v>
      </c>
      <c r="Y34" s="3">
        <f t="shared" si="17"/>
        <v>689780</v>
      </c>
      <c r="Z34" s="3">
        <f t="shared" si="17"/>
        <v>5257408.8</v>
      </c>
    </row>
    <row r="35" spans="1:26" s="7" customFormat="1" x14ac:dyDescent="0.25">
      <c r="A35" s="15"/>
      <c r="B35" s="4" t="s">
        <v>24</v>
      </c>
      <c r="C35" s="12">
        <v>359</v>
      </c>
      <c r="D35" s="3">
        <v>90</v>
      </c>
      <c r="E35" s="3">
        <f>D35*21</f>
        <v>1890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>
        <f>D35</f>
        <v>90</v>
      </c>
      <c r="S35" s="3">
        <f>E35</f>
        <v>1890</v>
      </c>
      <c r="T35" s="3">
        <f>S35*C35</f>
        <v>678510</v>
      </c>
      <c r="U35" s="3" t="e">
        <f>'Субсидия ОБ+МБ'!#REF!</f>
        <v>#REF!</v>
      </c>
      <c r="V35" s="3" t="e">
        <f>T35-U35</f>
        <v>#REF!</v>
      </c>
      <c r="W35" s="3">
        <f>S35*2</f>
        <v>3780</v>
      </c>
      <c r="X35" s="3"/>
      <c r="Y35" s="3"/>
      <c r="Z35" s="3"/>
    </row>
    <row r="36" spans="1:26" s="7" customFormat="1" ht="30" x14ac:dyDescent="0.25">
      <c r="A36" s="48"/>
      <c r="B36" s="4" t="s">
        <v>44</v>
      </c>
      <c r="C36" s="13"/>
      <c r="D36" s="3">
        <f>D34+D35</f>
        <v>748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>
        <f t="shared" ref="R36:X36" si="18">R34+R35</f>
        <v>1538</v>
      </c>
      <c r="S36" s="3">
        <f t="shared" si="18"/>
        <v>22904</v>
      </c>
      <c r="T36" s="3">
        <f t="shared" si="18"/>
        <v>8222536</v>
      </c>
      <c r="U36" s="3" t="e">
        <f t="shared" si="18"/>
        <v>#REF!</v>
      </c>
      <c r="V36" s="3" t="e">
        <f t="shared" si="18"/>
        <v>#REF!</v>
      </c>
      <c r="W36" s="3">
        <f t="shared" si="18"/>
        <v>45808</v>
      </c>
      <c r="X36" s="3">
        <f t="shared" si="18"/>
        <v>647752</v>
      </c>
      <c r="Y36" s="3"/>
      <c r="Z36" s="3">
        <f>Z34+Z35</f>
        <v>5257408.8</v>
      </c>
    </row>
  </sheetData>
  <mergeCells count="17">
    <mergeCell ref="W1:W4"/>
    <mergeCell ref="X1:X4"/>
    <mergeCell ref="Z1:Z4"/>
    <mergeCell ref="Y1:Y4"/>
    <mergeCell ref="D3:E3"/>
    <mergeCell ref="F3:I3"/>
    <mergeCell ref="E1:V1"/>
    <mergeCell ref="R2:V2"/>
    <mergeCell ref="U3:V3"/>
    <mergeCell ref="R3:T3"/>
    <mergeCell ref="A2:A4"/>
    <mergeCell ref="B2:B4"/>
    <mergeCell ref="C2:C4"/>
    <mergeCell ref="J2:M2"/>
    <mergeCell ref="N2:Q2"/>
    <mergeCell ref="D2:E2"/>
    <mergeCell ref="F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Субсидия ОБ+МБ</vt:lpstr>
      <vt:lpstr>МБ профиль весна осень</vt:lpstr>
      <vt:lpstr>Свод МБ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2025-07-01T13:42:35Z</dcterms:modified>
</cp:coreProperties>
</file>